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Nataša\Desktop\Nataša\FINANCIJSKI IZVJEŠTAJI\2025\1-9\"/>
    </mc:Choice>
  </mc:AlternateContent>
  <xr:revisionPtr revIDLastSave="0" documentId="13_ncr:1_{FF78B209-1E5E-4F8B-89A1-5995D4D41F5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F330" i="9"/>
  <c r="E330" i="9"/>
  <c r="B330" i="9" s="1"/>
  <c r="H329" i="9"/>
  <c r="G329" i="9"/>
  <c r="E329" i="9" s="1"/>
  <c r="B329" i="9" s="1"/>
  <c r="F329" i="9"/>
  <c r="H328" i="9"/>
  <c r="E328" i="9" s="1"/>
  <c r="G328" i="9"/>
  <c r="F328" i="9"/>
  <c r="B328" i="9"/>
  <c r="H327" i="9"/>
  <c r="E327" i="9" s="1"/>
  <c r="B327" i="9" s="1"/>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E319" i="9"/>
  <c r="B319" i="9" s="1"/>
  <c r="H318" i="9"/>
  <c r="G318" i="9"/>
  <c r="F318" i="9"/>
  <c r="H317" i="9"/>
  <c r="G317" i="9"/>
  <c r="F317" i="9"/>
  <c r="E317" i="9"/>
  <c r="B317" i="9" s="1"/>
  <c r="F316" i="9"/>
  <c r="F315" i="9"/>
  <c r="F314" i="9"/>
  <c r="H313" i="9"/>
  <c r="G313" i="9"/>
  <c r="E313" i="9" s="1"/>
  <c r="B313" i="9" s="1"/>
  <c r="F313" i="9"/>
  <c r="H312" i="9"/>
  <c r="G312" i="9"/>
  <c r="E312" i="9" s="1"/>
  <c r="F312" i="9"/>
  <c r="H311" i="9"/>
  <c r="G311" i="9"/>
  <c r="E311" i="9" s="1"/>
  <c r="B311" i="9" s="1"/>
  <c r="F311" i="9"/>
  <c r="F310" i="9"/>
  <c r="F309" i="9"/>
  <c r="F308" i="9"/>
  <c r="H307" i="9"/>
  <c r="G307" i="9"/>
  <c r="F307" i="9"/>
  <c r="F306" i="9"/>
  <c r="H305" i="9"/>
  <c r="E305" i="9" s="1"/>
  <c r="G305" i="9"/>
  <c r="F305" i="9"/>
  <c r="B305" i="9"/>
  <c r="H304" i="9"/>
  <c r="G304" i="9"/>
  <c r="F304" i="9"/>
  <c r="E304" i="9"/>
  <c r="B304" i="9" s="1"/>
  <c r="H303" i="9"/>
  <c r="G303" i="9"/>
  <c r="E303" i="9" s="1"/>
  <c r="F303" i="9"/>
  <c r="F302" i="9"/>
  <c r="F298" i="9" s="1"/>
  <c r="F301" i="9"/>
  <c r="F300" i="9"/>
  <c r="F299" i="9"/>
  <c r="F297" i="9"/>
  <c r="L296" i="9"/>
  <c r="F296" i="9" s="1"/>
  <c r="H296" i="9"/>
  <c r="F295" i="9"/>
  <c r="I294" i="9"/>
  <c r="E294" i="9" s="1"/>
  <c r="B294" i="9" s="1"/>
  <c r="H294" i="9"/>
  <c r="F294" i="9"/>
  <c r="E293" i="9"/>
  <c r="M292" i="9"/>
  <c r="L292" i="9"/>
  <c r="F292" i="9"/>
  <c r="E292" i="9"/>
  <c r="M291" i="9"/>
  <c r="L291" i="9"/>
  <c r="F291" i="9"/>
  <c r="B291" i="9" s="1"/>
  <c r="E291" i="9"/>
  <c r="M290" i="9"/>
  <c r="L290" i="9"/>
  <c r="F290" i="9" s="1"/>
  <c r="E290" i="9"/>
  <c r="B290" i="9" s="1"/>
  <c r="M289" i="9"/>
  <c r="F289" i="9" s="1"/>
  <c r="B289" i="9" s="1"/>
  <c r="L289" i="9"/>
  <c r="E289" i="9"/>
  <c r="M288" i="9"/>
  <c r="L288" i="9"/>
  <c r="F288" i="9" s="1"/>
  <c r="E288" i="9"/>
  <c r="B288" i="9" s="1"/>
  <c r="M287" i="9"/>
  <c r="L287" i="9"/>
  <c r="F287" i="9" s="1"/>
  <c r="B287" i="9" s="1"/>
  <c r="E287" i="9"/>
  <c r="M286" i="9"/>
  <c r="L286" i="9"/>
  <c r="E286" i="9"/>
  <c r="M285" i="9"/>
  <c r="L285" i="9"/>
  <c r="F285" i="9"/>
  <c r="E285" i="9"/>
  <c r="B285" i="9" s="1"/>
  <c r="M284" i="9"/>
  <c r="L284" i="9"/>
  <c r="F284" i="9" s="1"/>
  <c r="E284" i="9"/>
  <c r="M283" i="9"/>
  <c r="L283" i="9"/>
  <c r="F283" i="9" s="1"/>
  <c r="B283" i="9" s="1"/>
  <c r="E283" i="9"/>
  <c r="M282" i="9"/>
  <c r="L282" i="9"/>
  <c r="F282" i="9" s="1"/>
  <c r="E282" i="9"/>
  <c r="M281" i="9"/>
  <c r="F281" i="9" s="1"/>
  <c r="B281" i="9" s="1"/>
  <c r="L281" i="9"/>
  <c r="E281" i="9"/>
  <c r="M280" i="9"/>
  <c r="L280" i="9"/>
  <c r="F280" i="9" s="1"/>
  <c r="E280" i="9"/>
  <c r="B280" i="9" s="1"/>
  <c r="M279" i="9"/>
  <c r="L279" i="9"/>
  <c r="F279" i="9" s="1"/>
  <c r="E279" i="9"/>
  <c r="B279" i="9"/>
  <c r="M278" i="9"/>
  <c r="L278" i="9"/>
  <c r="E278" i="9"/>
  <c r="M277" i="9"/>
  <c r="L277" i="9"/>
  <c r="F277" i="9"/>
  <c r="E277" i="9"/>
  <c r="B277" i="9" s="1"/>
  <c r="M276" i="9"/>
  <c r="L276" i="9"/>
  <c r="F276" i="9"/>
  <c r="E276" i="9"/>
  <c r="M275" i="9"/>
  <c r="L275" i="9"/>
  <c r="F275" i="9"/>
  <c r="B275" i="9" s="1"/>
  <c r="E275" i="9"/>
  <c r="M274" i="9"/>
  <c r="L274" i="9"/>
  <c r="F274" i="9" s="1"/>
  <c r="E274" i="9"/>
  <c r="B274" i="9" s="1"/>
  <c r="M273" i="9"/>
  <c r="F273" i="9" s="1"/>
  <c r="B273" i="9" s="1"/>
  <c r="L273" i="9"/>
  <c r="E273" i="9"/>
  <c r="M272" i="9"/>
  <c r="L272" i="9"/>
  <c r="F272" i="9" s="1"/>
  <c r="E272" i="9"/>
  <c r="B272" i="9" s="1"/>
  <c r="M271" i="9"/>
  <c r="L271" i="9"/>
  <c r="F271" i="9" s="1"/>
  <c r="B271" i="9" s="1"/>
  <c r="E271" i="9"/>
  <c r="M270" i="9"/>
  <c r="L270" i="9"/>
  <c r="E270" i="9"/>
  <c r="M269" i="9"/>
  <c r="L269" i="9"/>
  <c r="F269" i="9"/>
  <c r="E269" i="9"/>
  <c r="B269" i="9" s="1"/>
  <c r="M268" i="9"/>
  <c r="L268" i="9"/>
  <c r="F268" i="9" s="1"/>
  <c r="E268" i="9"/>
  <c r="M267" i="9"/>
  <c r="L267" i="9"/>
  <c r="F267" i="9" s="1"/>
  <c r="B267" i="9" s="1"/>
  <c r="E267" i="9"/>
  <c r="M266" i="9"/>
  <c r="L266" i="9"/>
  <c r="F266" i="9" s="1"/>
  <c r="E266" i="9"/>
  <c r="M265" i="9"/>
  <c r="F265" i="9" s="1"/>
  <c r="B265" i="9" s="1"/>
  <c r="L265" i="9"/>
  <c r="E265" i="9"/>
  <c r="M264" i="9"/>
  <c r="L264" i="9"/>
  <c r="F264" i="9" s="1"/>
  <c r="E264" i="9"/>
  <c r="B264" i="9" s="1"/>
  <c r="M263" i="9"/>
  <c r="L263" i="9"/>
  <c r="F263" i="9" s="1"/>
  <c r="E263" i="9"/>
  <c r="B263" i="9"/>
  <c r="M262" i="9"/>
  <c r="L262" i="9"/>
  <c r="E262" i="9"/>
  <c r="M261" i="9"/>
  <c r="L261" i="9"/>
  <c r="F261" i="9"/>
  <c r="E261" i="9"/>
  <c r="B261" i="9" s="1"/>
  <c r="M260" i="9"/>
  <c r="L260" i="9"/>
  <c r="F260" i="9"/>
  <c r="E260" i="9"/>
  <c r="M259" i="9"/>
  <c r="L259" i="9"/>
  <c r="F259" i="9"/>
  <c r="B259" i="9" s="1"/>
  <c r="E259" i="9"/>
  <c r="M258" i="9"/>
  <c r="L258" i="9"/>
  <c r="F258" i="9" s="1"/>
  <c r="E258" i="9"/>
  <c r="B258" i="9" s="1"/>
  <c r="M257" i="9"/>
  <c r="F257" i="9" s="1"/>
  <c r="B257" i="9" s="1"/>
  <c r="L257" i="9"/>
  <c r="E257" i="9"/>
  <c r="M256" i="9"/>
  <c r="L256" i="9"/>
  <c r="F256" i="9" s="1"/>
  <c r="E256" i="9"/>
  <c r="B256" i="9" s="1"/>
  <c r="M255" i="9"/>
  <c r="L255" i="9"/>
  <c r="F255" i="9" s="1"/>
  <c r="B255" i="9" s="1"/>
  <c r="E255" i="9"/>
  <c r="M254" i="9"/>
  <c r="L254" i="9"/>
  <c r="E254" i="9"/>
  <c r="M253" i="9"/>
  <c r="L253" i="9"/>
  <c r="F253" i="9"/>
  <c r="E253" i="9"/>
  <c r="B253" i="9" s="1"/>
  <c r="M252" i="9"/>
  <c r="L252" i="9"/>
  <c r="F252" i="9" s="1"/>
  <c r="E252" i="9"/>
  <c r="M251" i="9"/>
  <c r="L251" i="9"/>
  <c r="F251" i="9" s="1"/>
  <c r="B251" i="9" s="1"/>
  <c r="E251" i="9"/>
  <c r="M250" i="9"/>
  <c r="L250" i="9"/>
  <c r="F250" i="9" s="1"/>
  <c r="E250" i="9"/>
  <c r="M249" i="9"/>
  <c r="F249" i="9" s="1"/>
  <c r="B249" i="9" s="1"/>
  <c r="L249" i="9"/>
  <c r="E249" i="9"/>
  <c r="M248" i="9"/>
  <c r="L248" i="9"/>
  <c r="F248" i="9" s="1"/>
  <c r="E248" i="9"/>
  <c r="B248" i="9" s="1"/>
  <c r="M247" i="9"/>
  <c r="L247" i="9"/>
  <c r="F247" i="9" s="1"/>
  <c r="E247" i="9"/>
  <c r="B247" i="9"/>
  <c r="M246" i="9"/>
  <c r="L246" i="9"/>
  <c r="E246" i="9"/>
  <c r="M245" i="9"/>
  <c r="L245" i="9"/>
  <c r="F245" i="9"/>
  <c r="E245" i="9"/>
  <c r="B245" i="9" s="1"/>
  <c r="M244" i="9"/>
  <c r="L244" i="9"/>
  <c r="F244" i="9"/>
  <c r="E244" i="9"/>
  <c r="M243" i="9"/>
  <c r="L243" i="9"/>
  <c r="F243" i="9"/>
  <c r="B243" i="9" s="1"/>
  <c r="E243" i="9"/>
  <c r="M242" i="9"/>
  <c r="L242" i="9"/>
  <c r="F242" i="9" s="1"/>
  <c r="E242" i="9"/>
  <c r="B242" i="9" s="1"/>
  <c r="M241" i="9"/>
  <c r="F241" i="9" s="1"/>
  <c r="B241" i="9" s="1"/>
  <c r="L241" i="9"/>
  <c r="E241" i="9"/>
  <c r="M240" i="9"/>
  <c r="L240" i="9"/>
  <c r="E240" i="9"/>
  <c r="M239" i="9"/>
  <c r="L239" i="9"/>
  <c r="F239" i="9" s="1"/>
  <c r="B239" i="9" s="1"/>
  <c r="E239" i="9"/>
  <c r="M238" i="9"/>
  <c r="L238" i="9"/>
  <c r="E238" i="9"/>
  <c r="M237" i="9"/>
  <c r="L237" i="9"/>
  <c r="F237" i="9"/>
  <c r="E237" i="9"/>
  <c r="B237" i="9" s="1"/>
  <c r="M236" i="9"/>
  <c r="L236" i="9"/>
  <c r="E236" i="9"/>
  <c r="M235" i="9"/>
  <c r="L235" i="9"/>
  <c r="F235" i="9" s="1"/>
  <c r="B235" i="9" s="1"/>
  <c r="E235" i="9"/>
  <c r="M234" i="9"/>
  <c r="L234" i="9"/>
  <c r="F234" i="9" s="1"/>
  <c r="E234" i="9"/>
  <c r="M233" i="9"/>
  <c r="F233" i="9" s="1"/>
  <c r="B233" i="9" s="1"/>
  <c r="L233" i="9"/>
  <c r="E233" i="9"/>
  <c r="M232" i="9"/>
  <c r="L232" i="9"/>
  <c r="F232" i="9" s="1"/>
  <c r="E232" i="9"/>
  <c r="B232" i="9" s="1"/>
  <c r="M231" i="9"/>
  <c r="L231" i="9"/>
  <c r="E231" i="9"/>
  <c r="M230" i="9"/>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F184" i="9"/>
  <c r="F183" i="9"/>
  <c r="F182" i="9"/>
  <c r="F181" i="9"/>
  <c r="F180" i="9"/>
  <c r="H179" i="9"/>
  <c r="F179" i="9"/>
  <c r="F178" i="9"/>
  <c r="F177" i="9"/>
  <c r="F176" i="9"/>
  <c r="F175" i="9"/>
  <c r="F174" i="9"/>
  <c r="H173" i="9"/>
  <c r="G173" i="9"/>
  <c r="F173" i="9"/>
  <c r="E173" i="9"/>
  <c r="B173" i="9" s="1"/>
  <c r="H172" i="9"/>
  <c r="G172" i="9"/>
  <c r="E172" i="9" s="1"/>
  <c r="F172" i="9"/>
  <c r="H171" i="9"/>
  <c r="G171" i="9"/>
  <c r="E171" i="9" s="1"/>
  <c r="B171" i="9" s="1"/>
  <c r="F171" i="9"/>
  <c r="H170" i="9"/>
  <c r="E170" i="9" s="1"/>
  <c r="B170" i="9" s="1"/>
  <c r="G170" i="9"/>
  <c r="F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F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E94" i="9" s="1"/>
  <c r="B94" i="9" s="1"/>
  <c r="G94" i="9"/>
  <c r="F94" i="9"/>
  <c r="H93" i="9"/>
  <c r="G93" i="9"/>
  <c r="F93" i="9"/>
  <c r="E93" i="9"/>
  <c r="H92" i="9"/>
  <c r="G92" i="9"/>
  <c r="E92" i="9" s="1"/>
  <c r="B92" i="9" s="1"/>
  <c r="F92" i="9"/>
  <c r="H91" i="9"/>
  <c r="G91" i="9"/>
  <c r="E91" i="9" s="1"/>
  <c r="F91" i="9"/>
  <c r="B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F85" i="9"/>
  <c r="E85" i="9"/>
  <c r="H84" i="9"/>
  <c r="G84" i="9"/>
  <c r="E84" i="9" s="1"/>
  <c r="F84" i="9"/>
  <c r="H83" i="9"/>
  <c r="G83" i="9"/>
  <c r="E83" i="9" s="1"/>
  <c r="F83" i="9"/>
  <c r="B83" i="9"/>
  <c r="H82" i="9"/>
  <c r="G82" i="9"/>
  <c r="F82" i="9"/>
  <c r="E82" i="9"/>
  <c r="B82" i="9" s="1"/>
  <c r="H81" i="9"/>
  <c r="G81" i="9"/>
  <c r="F81" i="9"/>
  <c r="E81" i="9"/>
  <c r="H80" i="9"/>
  <c r="G80" i="9"/>
  <c r="E80" i="9" s="1"/>
  <c r="F80" i="9"/>
  <c r="H79" i="9"/>
  <c r="G79" i="9"/>
  <c r="E79" i="9" s="1"/>
  <c r="F79" i="9"/>
  <c r="B79" i="9"/>
  <c r="H78" i="9"/>
  <c r="G78" i="9"/>
  <c r="F78" i="9"/>
  <c r="E78" i="9"/>
  <c r="B78" i="9" s="1"/>
  <c r="H77" i="9"/>
  <c r="G77" i="9"/>
  <c r="F77" i="9"/>
  <c r="E77" i="9"/>
  <c r="H76" i="9"/>
  <c r="G76" i="9"/>
  <c r="E76" i="9" s="1"/>
  <c r="B76" i="9" s="1"/>
  <c r="F76" i="9"/>
  <c r="H75" i="9"/>
  <c r="G75" i="9"/>
  <c r="E75" i="9" s="1"/>
  <c r="F75" i="9"/>
  <c r="B75" i="9"/>
  <c r="H74" i="9"/>
  <c r="G74" i="9"/>
  <c r="F74" i="9"/>
  <c r="E74" i="9"/>
  <c r="B74" i="9" s="1"/>
  <c r="H73" i="9"/>
  <c r="G73" i="9"/>
  <c r="F73" i="9"/>
  <c r="E73" i="9"/>
  <c r="H72" i="9"/>
  <c r="G72" i="9"/>
  <c r="E72" i="9" s="1"/>
  <c r="B72" i="9" s="1"/>
  <c r="F72" i="9"/>
  <c r="H71" i="9"/>
  <c r="G71" i="9"/>
  <c r="E71" i="9" s="1"/>
  <c r="F71" i="9"/>
  <c r="B71" i="9"/>
  <c r="H70" i="9"/>
  <c r="G70" i="9"/>
  <c r="F70" i="9"/>
  <c r="E70" i="9"/>
  <c r="B70" i="9" s="1"/>
  <c r="H69" i="9"/>
  <c r="G69" i="9"/>
  <c r="F69" i="9"/>
  <c r="E69" i="9"/>
  <c r="H68" i="9"/>
  <c r="G68" i="9"/>
  <c r="E68" i="9" s="1"/>
  <c r="F68" i="9"/>
  <c r="H67" i="9"/>
  <c r="G67" i="9"/>
  <c r="E67" i="9" s="1"/>
  <c r="F67" i="9"/>
  <c r="B67" i="9"/>
  <c r="H66" i="9"/>
  <c r="G66" i="9"/>
  <c r="F66" i="9"/>
  <c r="E66" i="9"/>
  <c r="B66" i="9" s="1"/>
  <c r="H65" i="9"/>
  <c r="G65" i="9"/>
  <c r="F65" i="9"/>
  <c r="E65" i="9"/>
  <c r="H64" i="9"/>
  <c r="G64" i="9"/>
  <c r="E64" i="9" s="1"/>
  <c r="F64" i="9"/>
  <c r="H63" i="9"/>
  <c r="G63" i="9"/>
  <c r="E63" i="9" s="1"/>
  <c r="F63" i="9"/>
  <c r="B63" i="9"/>
  <c r="H62" i="9"/>
  <c r="G62" i="9"/>
  <c r="F62" i="9"/>
  <c r="E62" i="9"/>
  <c r="B62" i="9" s="1"/>
  <c r="H61" i="9"/>
  <c r="G61" i="9"/>
  <c r="F61" i="9"/>
  <c r="E61" i="9"/>
  <c r="H60" i="9"/>
  <c r="G60" i="9"/>
  <c r="E60" i="9" s="1"/>
  <c r="B60" i="9" s="1"/>
  <c r="F60" i="9"/>
  <c r="H59" i="9"/>
  <c r="G59" i="9"/>
  <c r="E59" i="9" s="1"/>
  <c r="F59" i="9"/>
  <c r="B59" i="9"/>
  <c r="H58" i="9"/>
  <c r="G58" i="9"/>
  <c r="F58" i="9"/>
  <c r="E58" i="9"/>
  <c r="B58" i="9" s="1"/>
  <c r="H57" i="9"/>
  <c r="G57" i="9"/>
  <c r="F57" i="9"/>
  <c r="E57" i="9"/>
  <c r="H56" i="9"/>
  <c r="G56" i="9"/>
  <c r="E56" i="9" s="1"/>
  <c r="B56" i="9" s="1"/>
  <c r="F56" i="9"/>
  <c r="H55" i="9"/>
  <c r="G55" i="9"/>
  <c r="E55" i="9" s="1"/>
  <c r="F55" i="9"/>
  <c r="B55" i="9"/>
  <c r="H54" i="9"/>
  <c r="G54" i="9"/>
  <c r="F54" i="9"/>
  <c r="E54" i="9"/>
  <c r="B54" i="9" s="1"/>
  <c r="H53" i="9"/>
  <c r="E53" i="9" s="1"/>
  <c r="G53" i="9"/>
  <c r="F53" i="9"/>
  <c r="H52" i="9"/>
  <c r="G52" i="9"/>
  <c r="F52" i="9"/>
  <c r="H51" i="9"/>
  <c r="G51" i="9"/>
  <c r="F51" i="9"/>
  <c r="H50" i="9"/>
  <c r="G50" i="9"/>
  <c r="F50" i="9"/>
  <c r="E50" i="9"/>
  <c r="B50" i="9" s="1"/>
  <c r="H49" i="9"/>
  <c r="E49" i="9" s="1"/>
  <c r="G49" i="9"/>
  <c r="F49" i="9"/>
  <c r="H48" i="9"/>
  <c r="G48" i="9"/>
  <c r="E48" i="9" s="1"/>
  <c r="F48" i="9"/>
  <c r="H47" i="9"/>
  <c r="G47" i="9"/>
  <c r="F47" i="9"/>
  <c r="H46" i="9"/>
  <c r="E46" i="9" s="1"/>
  <c r="B46" i="9" s="1"/>
  <c r="G46" i="9"/>
  <c r="F46" i="9"/>
  <c r="H45" i="9"/>
  <c r="G45" i="9"/>
  <c r="F45" i="9"/>
  <c r="E45" i="9"/>
  <c r="H44" i="9"/>
  <c r="G44" i="9"/>
  <c r="E44" i="9" s="1"/>
  <c r="B44" i="9" s="1"/>
  <c r="F44" i="9"/>
  <c r="H43" i="9"/>
  <c r="G43" i="9"/>
  <c r="F43" i="9"/>
  <c r="H42" i="9"/>
  <c r="G42" i="9"/>
  <c r="F42" i="9"/>
  <c r="E42" i="9"/>
  <c r="B42" i="9" s="1"/>
  <c r="H41" i="9"/>
  <c r="G41" i="9"/>
  <c r="F41" i="9"/>
  <c r="E41" i="9"/>
  <c r="H40" i="9"/>
  <c r="G40" i="9"/>
  <c r="E40" i="9" s="1"/>
  <c r="B40" i="9" s="1"/>
  <c r="F40" i="9"/>
  <c r="H39" i="9"/>
  <c r="G39" i="9"/>
  <c r="F39" i="9"/>
  <c r="H38" i="9"/>
  <c r="G38" i="9"/>
  <c r="F38" i="9"/>
  <c r="E38" i="9"/>
  <c r="B38" i="9" s="1"/>
  <c r="H37" i="9"/>
  <c r="E37" i="9" s="1"/>
  <c r="G37" i="9"/>
  <c r="F37" i="9"/>
  <c r="H36" i="9"/>
  <c r="G36" i="9"/>
  <c r="F36" i="9"/>
  <c r="H35" i="9"/>
  <c r="G35" i="9"/>
  <c r="F35" i="9"/>
  <c r="H34" i="9"/>
  <c r="E34" i="9" s="1"/>
  <c r="B34" i="9" s="1"/>
  <c r="G34" i="9"/>
  <c r="F34" i="9"/>
  <c r="H33" i="9"/>
  <c r="G33" i="9"/>
  <c r="F33" i="9"/>
  <c r="E33" i="9"/>
  <c r="H32" i="9"/>
  <c r="G32" i="9"/>
  <c r="E32" i="9" s="1"/>
  <c r="F32" i="9"/>
  <c r="H31" i="9"/>
  <c r="G31" i="9"/>
  <c r="F31" i="9"/>
  <c r="H30" i="9"/>
  <c r="G30" i="9"/>
  <c r="F30" i="9"/>
  <c r="E30" i="9"/>
  <c r="B30" i="9" s="1"/>
  <c r="H29" i="9"/>
  <c r="G29" i="9"/>
  <c r="F29" i="9"/>
  <c r="E29" i="9"/>
  <c r="H28" i="9"/>
  <c r="G28" i="9"/>
  <c r="E28" i="9" s="1"/>
  <c r="B28" i="9" s="1"/>
  <c r="F28" i="9"/>
  <c r="H27" i="9"/>
  <c r="G27" i="9"/>
  <c r="F27" i="9"/>
  <c r="H26" i="9"/>
  <c r="E26" i="9" s="1"/>
  <c r="B26" i="9" s="1"/>
  <c r="G26" i="9"/>
  <c r="F26" i="9"/>
  <c r="H25" i="9"/>
  <c r="G25" i="9"/>
  <c r="F25" i="9"/>
  <c r="E25" i="9"/>
  <c r="F24" i="9"/>
  <c r="F4" i="9"/>
  <c r="O3" i="9"/>
  <c r="G296" i="9" s="1"/>
  <c r="I3" i="9"/>
  <c r="G300" i="9" s="1"/>
  <c r="E300" i="9" s="1"/>
  <c r="B300" i="9" s="1"/>
  <c r="H3" i="9"/>
  <c r="G3" i="9"/>
  <c r="D104" i="8"/>
  <c r="D97" i="8"/>
  <c r="D92" i="8"/>
  <c r="D87" i="8"/>
  <c r="D82" i="8"/>
  <c r="D77" i="8"/>
  <c r="D72" i="8"/>
  <c r="D67" i="8"/>
  <c r="D62" i="8"/>
  <c r="D57" i="8"/>
  <c r="D52" i="8"/>
  <c r="D51" i="8" s="1"/>
  <c r="D45" i="8" s="1"/>
  <c r="D46" i="8"/>
  <c r="D37" i="8"/>
  <c r="D27" i="8"/>
  <c r="D18" i="8"/>
  <c r="D8" i="8"/>
  <c r="D6" i="8" s="1"/>
  <c r="E44" i="7"/>
  <c r="D44" i="7"/>
  <c r="E39" i="7"/>
  <c r="E38" i="7" s="1"/>
  <c r="D39" i="7"/>
  <c r="D38" i="7"/>
  <c r="C1571" i="1" s="1"/>
  <c r="E30" i="7"/>
  <c r="D30" i="7"/>
  <c r="E23" i="7"/>
  <c r="D23" i="7"/>
  <c r="D22" i="7" s="1"/>
  <c r="E22" i="7"/>
  <c r="E14" i="7"/>
  <c r="D14" i="7"/>
  <c r="D6" i="7" s="1"/>
  <c r="E7" i="7"/>
  <c r="E6" i="7" s="1"/>
  <c r="D7" i="7"/>
  <c r="E5" i="7"/>
  <c r="D1538" i="1" s="1"/>
  <c r="F140" i="6"/>
  <c r="F139" i="6"/>
  <c r="F138" i="6"/>
  <c r="F137" i="6"/>
  <c r="F136" i="6"/>
  <c r="F135" i="6"/>
  <c r="F134" i="6"/>
  <c r="F133" i="6"/>
  <c r="F132" i="6"/>
  <c r="F131" i="6"/>
  <c r="F130" i="6"/>
  <c r="E130" i="6"/>
  <c r="D130" i="6"/>
  <c r="E129" i="6"/>
  <c r="D1525" i="1" s="1"/>
  <c r="D129" i="6"/>
  <c r="F129" i="6" s="1"/>
  <c r="F128" i="6"/>
  <c r="F127" i="6"/>
  <c r="F126" i="6"/>
  <c r="F125" i="6"/>
  <c r="F124" i="6"/>
  <c r="F123" i="6"/>
  <c r="F122" i="6"/>
  <c r="E122" i="6"/>
  <c r="D1518" i="1" s="1"/>
  <c r="H1518" i="1" s="1"/>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1485" i="1"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1446" i="1" s="1"/>
  <c r="H1446" i="1" s="1"/>
  <c r="D50" i="6"/>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C1402" i="1" s="1"/>
  <c r="H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C1260" i="1" s="1"/>
  <c r="H1260" i="1" s="1"/>
  <c r="F254" i="5"/>
  <c r="F253" i="5"/>
  <c r="E252" i="5"/>
  <c r="E251" i="5" s="1"/>
  <c r="D1255" i="1" s="1"/>
  <c r="D252" i="5"/>
  <c r="F250" i="5"/>
  <c r="F249" i="5"/>
  <c r="E248" i="5"/>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H1215" i="1" s="1"/>
  <c r="D211" i="5"/>
  <c r="F211" i="5" s="1"/>
  <c r="F210" i="5"/>
  <c r="F209" i="5"/>
  <c r="F208" i="5"/>
  <c r="F207" i="5"/>
  <c r="F206" i="5"/>
  <c r="F205" i="5"/>
  <c r="F204" i="5"/>
  <c r="E204" i="5"/>
  <c r="D204" i="5"/>
  <c r="D203" i="5"/>
  <c r="C1207" i="1" s="1"/>
  <c r="F202" i="5"/>
  <c r="F201" i="5"/>
  <c r="F200" i="5"/>
  <c r="F199" i="5"/>
  <c r="F198" i="5"/>
  <c r="E197" i="5"/>
  <c r="H337" i="9" s="1"/>
  <c r="D197" i="5"/>
  <c r="F196" i="5"/>
  <c r="F195" i="5"/>
  <c r="F194" i="5"/>
  <c r="F193" i="5"/>
  <c r="F192" i="5"/>
  <c r="F191" i="5"/>
  <c r="F190" i="5"/>
  <c r="F189" i="5"/>
  <c r="F188" i="5"/>
  <c r="F187" i="5"/>
  <c r="F186" i="5"/>
  <c r="E186" i="5"/>
  <c r="E178" i="5" s="1"/>
  <c r="H336" i="9" s="1"/>
  <c r="D186" i="5"/>
  <c r="F185" i="5"/>
  <c r="F184" i="5"/>
  <c r="F183" i="5"/>
  <c r="F182"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E82" i="5"/>
  <c r="D82" i="5"/>
  <c r="F82" i="5" s="1"/>
  <c r="F81" i="5"/>
  <c r="F80" i="5"/>
  <c r="F79" i="5"/>
  <c r="F78" i="5"/>
  <c r="F77" i="5"/>
  <c r="E76" i="5"/>
  <c r="D1081" i="1" s="1"/>
  <c r="H1081" i="1" s="1"/>
  <c r="D76" i="5"/>
  <c r="F76" i="5" s="1"/>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D647" i="4"/>
  <c r="F642" i="4"/>
  <c r="F641" i="4"/>
  <c r="F638" i="4"/>
  <c r="F637" i="4"/>
  <c r="E636" i="4"/>
  <c r="D636" i="4"/>
  <c r="F636" i="4" s="1"/>
  <c r="F635" i="4"/>
  <c r="F634" i="4"/>
  <c r="E633" i="4"/>
  <c r="D633" i="4"/>
  <c r="F633" i="4" s="1"/>
  <c r="F632" i="4"/>
  <c r="F631" i="4"/>
  <c r="F630" i="4"/>
  <c r="E630" i="4"/>
  <c r="E629" i="4" s="1"/>
  <c r="D623" i="1"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85" i="1" s="1"/>
  <c r="D591" i="4"/>
  <c r="F591" i="4" s="1"/>
  <c r="F590" i="4"/>
  <c r="E589" i="4"/>
  <c r="D589" i="4"/>
  <c r="F589" i="4" s="1"/>
  <c r="F588" i="4"/>
  <c r="F587" i="4"/>
  <c r="F586" i="4"/>
  <c r="F585" i="4"/>
  <c r="E585" i="4"/>
  <c r="D585" i="4"/>
  <c r="E584" i="4"/>
  <c r="D578" i="1" s="1"/>
  <c r="F583" i="4"/>
  <c r="F582" i="4"/>
  <c r="F581" i="4"/>
  <c r="E581" i="4"/>
  <c r="D581" i="4"/>
  <c r="F580" i="4"/>
  <c r="F579" i="4"/>
  <c r="E578" i="4"/>
  <c r="D572" i="1" s="1"/>
  <c r="H572" i="1" s="1"/>
  <c r="D578" i="4"/>
  <c r="F578" i="4" s="1"/>
  <c r="F577" i="4"/>
  <c r="F576" i="4"/>
  <c r="F575" i="4"/>
  <c r="E575" i="4"/>
  <c r="D575" i="4"/>
  <c r="F574" i="4"/>
  <c r="F573" i="4"/>
  <c r="F572" i="4"/>
  <c r="E572" i="4"/>
  <c r="D572" i="4"/>
  <c r="F571" i="4"/>
  <c r="D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E536" i="4"/>
  <c r="F534" i="4"/>
  <c r="F533" i="4"/>
  <c r="F532" i="4"/>
  <c r="E532" i="4"/>
  <c r="D532" i="4"/>
  <c r="F531" i="4"/>
  <c r="F530" i="4"/>
  <c r="E529" i="4"/>
  <c r="D529" i="4"/>
  <c r="F529" i="4" s="1"/>
  <c r="F528" i="4"/>
  <c r="F527" i="4"/>
  <c r="E526" i="4"/>
  <c r="D520" i="1" s="1"/>
  <c r="H520" i="1" s="1"/>
  <c r="D526" i="4"/>
  <c r="F526" i="4" s="1"/>
  <c r="F525" i="4"/>
  <c r="F524" i="4"/>
  <c r="F523" i="4"/>
  <c r="E523" i="4"/>
  <c r="D523" i="4"/>
  <c r="D522" i="4"/>
  <c r="F522" i="4" s="1"/>
  <c r="F521" i="4"/>
  <c r="F520" i="4"/>
  <c r="F519" i="4"/>
  <c r="F518" i="4"/>
  <c r="F517" i="4"/>
  <c r="F516" i="4"/>
  <c r="F515" i="4"/>
  <c r="F514" i="4"/>
  <c r="E514" i="4"/>
  <c r="D508" i="1" s="1"/>
  <c r="H508" i="1" s="1"/>
  <c r="D514" i="4"/>
  <c r="F513" i="4"/>
  <c r="F512" i="4"/>
  <c r="F511" i="4"/>
  <c r="F510" i="4"/>
  <c r="E509" i="4"/>
  <c r="D509" i="4"/>
  <c r="F509" i="4" s="1"/>
  <c r="F508" i="4"/>
  <c r="F507" i="4"/>
  <c r="F506" i="4"/>
  <c r="F505" i="4"/>
  <c r="F504" i="4"/>
  <c r="F503" i="4"/>
  <c r="F502" i="4"/>
  <c r="E502" i="4"/>
  <c r="D496" i="1" s="1"/>
  <c r="H496" i="1" s="1"/>
  <c r="D502" i="4"/>
  <c r="F501" i="4"/>
  <c r="F500" i="4"/>
  <c r="F499" i="4"/>
  <c r="F498" i="4"/>
  <c r="E497" i="4"/>
  <c r="D497" i="4"/>
  <c r="F497" i="4" s="1"/>
  <c r="F496" i="4"/>
  <c r="F495" i="4"/>
  <c r="F494" i="4"/>
  <c r="F493" i="4"/>
  <c r="E492" i="4"/>
  <c r="D492" i="4"/>
  <c r="F492" i="4" s="1"/>
  <c r="F490" i="4"/>
  <c r="F489" i="4"/>
  <c r="E488" i="4"/>
  <c r="D488" i="4"/>
  <c r="F488" i="4" s="1"/>
  <c r="F487" i="4"/>
  <c r="F486" i="4"/>
  <c r="F485" i="4"/>
  <c r="E485" i="4"/>
  <c r="D485" i="4"/>
  <c r="F484" i="4"/>
  <c r="F483" i="4"/>
  <c r="F482" i="4"/>
  <c r="F481" i="4"/>
  <c r="E480" i="4"/>
  <c r="D480" i="4"/>
  <c r="F478" i="4"/>
  <c r="F477" i="4"/>
  <c r="E476" i="4"/>
  <c r="E466" i="4" s="1"/>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E437" i="4"/>
  <c r="D437" i="4"/>
  <c r="F437" i="4" s="1"/>
  <c r="F436" i="4"/>
  <c r="F435" i="4"/>
  <c r="F434" i="4"/>
  <c r="F433" i="4"/>
  <c r="E432" i="4"/>
  <c r="E431" i="4" s="1"/>
  <c r="D432" i="4"/>
  <c r="F432" i="4" s="1"/>
  <c r="E428" i="4"/>
  <c r="D423" i="1" s="1"/>
  <c r="H423" i="1" s="1"/>
  <c r="D428" i="4"/>
  <c r="F428" i="4" s="1"/>
  <c r="E427" i="4"/>
  <c r="D422" i="1" s="1"/>
  <c r="D427" i="4"/>
  <c r="F427" i="4" s="1"/>
  <c r="E426" i="4"/>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3" i="1" s="1"/>
  <c r="G383" i="1" s="1"/>
  <c r="D388" i="4"/>
  <c r="F387" i="4"/>
  <c r="F386" i="4"/>
  <c r="F385" i="4"/>
  <c r="F384" i="4"/>
  <c r="F383" i="4"/>
  <c r="F382" i="4"/>
  <c r="F381" i="4"/>
  <c r="F380" i="4"/>
  <c r="E379" i="4"/>
  <c r="D379" i="4"/>
  <c r="F379" i="4" s="1"/>
  <c r="F378" i="4"/>
  <c r="F377" i="4"/>
  <c r="F376" i="4"/>
  <c r="F375" i="4"/>
  <c r="F374" i="4"/>
  <c r="E374" i="4"/>
  <c r="D374" i="4"/>
  <c r="E373" i="4"/>
  <c r="F372" i="4"/>
  <c r="F371" i="4"/>
  <c r="F370" i="4"/>
  <c r="F369" i="4"/>
  <c r="F368" i="4"/>
  <c r="F367" i="4"/>
  <c r="F366" i="4"/>
  <c r="E366" i="4"/>
  <c r="D366" i="4"/>
  <c r="F365" i="4"/>
  <c r="F364" i="4"/>
  <c r="F363" i="4"/>
  <c r="E362" i="4"/>
  <c r="D362" i="4"/>
  <c r="E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E309" i="4" s="1"/>
  <c r="E308"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D263" i="4"/>
  <c r="D262" i="4" s="1"/>
  <c r="F262"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D222" i="4"/>
  <c r="D221" i="4" s="1"/>
  <c r="F221" i="4"/>
  <c r="E221" i="4"/>
  <c r="F220" i="4"/>
  <c r="F219" i="4"/>
  <c r="F218" i="4"/>
  <c r="F217" i="4"/>
  <c r="E216" i="4"/>
  <c r="D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D156" i="1" s="1"/>
  <c r="H156" i="1" s="1"/>
  <c r="D160" i="4"/>
  <c r="F159" i="4"/>
  <c r="F158" i="4"/>
  <c r="F157" i="4"/>
  <c r="F156" i="4"/>
  <c r="F155" i="4"/>
  <c r="E154" i="4"/>
  <c r="D150" i="1" s="1"/>
  <c r="D154" i="4"/>
  <c r="F151" i="4"/>
  <c r="F150" i="4"/>
  <c r="F149" i="4"/>
  <c r="F148" i="4"/>
  <c r="F147" i="4"/>
  <c r="F146" i="4"/>
  <c r="F145" i="4"/>
  <c r="F144" i="4"/>
  <c r="F143" i="4"/>
  <c r="F142" i="4"/>
  <c r="E141" i="4"/>
  <c r="D141" i="4"/>
  <c r="E140" i="4"/>
  <c r="F139" i="4"/>
  <c r="F138" i="4"/>
  <c r="F137" i="4"/>
  <c r="F136" i="4"/>
  <c r="E135" i="4"/>
  <c r="F135" i="4" s="1"/>
  <c r="D135" i="4"/>
  <c r="D134" i="4"/>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D87" i="1" s="1"/>
  <c r="H87"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4" i="1" s="1"/>
  <c r="D58" i="4"/>
  <c r="F58" i="4" s="1"/>
  <c r="F57" i="4"/>
  <c r="F56" i="4"/>
  <c r="F55" i="4"/>
  <c r="F54" i="4"/>
  <c r="E53" i="4"/>
  <c r="D53" i="4"/>
  <c r="F53" i="4" s="1"/>
  <c r="F52" i="4"/>
  <c r="F51" i="4"/>
  <c r="E50" i="4"/>
  <c r="D50" i="4"/>
  <c r="F50" i="4" s="1"/>
  <c r="D49" i="4"/>
  <c r="C45" i="1"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G192" i="9" s="1"/>
  <c r="E192" i="9" s="1"/>
  <c r="B192" i="9" s="1"/>
  <c r="D17" i="4"/>
  <c r="F16" i="4"/>
  <c r="F15" i="4"/>
  <c r="F14" i="4"/>
  <c r="F13" i="4"/>
  <c r="F12" i="4"/>
  <c r="F11" i="4"/>
  <c r="F10" i="4"/>
  <c r="F9" i="4"/>
  <c r="E8" i="4"/>
  <c r="D8" i="4"/>
  <c r="F8" i="4" s="1"/>
  <c r="D7" i="4"/>
  <c r="I40" i="3"/>
  <c r="G40" i="3"/>
  <c r="B40" i="3"/>
  <c r="G39" i="3"/>
  <c r="B39" i="3"/>
  <c r="G38" i="3"/>
  <c r="B38" i="3"/>
  <c r="H37" i="3"/>
  <c r="G37" i="3"/>
  <c r="B37" i="3"/>
  <c r="I35" i="3"/>
  <c r="H35" i="3"/>
  <c r="G35" i="3"/>
  <c r="B35" i="3"/>
  <c r="I34" i="3"/>
  <c r="H34" i="3"/>
  <c r="G34" i="3"/>
  <c r="B34" i="3"/>
  <c r="I33" i="3"/>
  <c r="H33"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G1686" i="1"/>
  <c r="C1686" i="1"/>
  <c r="C1685" i="1"/>
  <c r="C1684" i="1"/>
  <c r="H1683"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C1654" i="1"/>
  <c r="C1653" i="1"/>
  <c r="C1652" i="1"/>
  <c r="H1651" i="1"/>
  <c r="C1651" i="1"/>
  <c r="G1651" i="1" s="1"/>
  <c r="H1650" i="1"/>
  <c r="G1650" i="1"/>
  <c r="C1650" i="1"/>
  <c r="C1649" i="1"/>
  <c r="C1648" i="1"/>
  <c r="H1647" i="1"/>
  <c r="C1647" i="1"/>
  <c r="G1647" i="1" s="1"/>
  <c r="H1646" i="1"/>
  <c r="G1646" i="1"/>
  <c r="C1646" i="1"/>
  <c r="C1645" i="1"/>
  <c r="C1644" i="1"/>
  <c r="H1643" i="1"/>
  <c r="C1643" i="1"/>
  <c r="G1643" i="1" s="1"/>
  <c r="H1642" i="1"/>
  <c r="G1642" i="1"/>
  <c r="C1642" i="1"/>
  <c r="C1641" i="1"/>
  <c r="C1640" i="1"/>
  <c r="H1639" i="1"/>
  <c r="C1639" i="1"/>
  <c r="G1639" i="1" s="1"/>
  <c r="H1638" i="1"/>
  <c r="G1638" i="1"/>
  <c r="C1638" i="1"/>
  <c r="C1637" i="1"/>
  <c r="C1636" i="1"/>
  <c r="H1635" i="1"/>
  <c r="C1635" i="1"/>
  <c r="G1635" i="1" s="1"/>
  <c r="H1634" i="1"/>
  <c r="G1634" i="1"/>
  <c r="C1634" i="1"/>
  <c r="C1633" i="1"/>
  <c r="C1632" i="1"/>
  <c r="H1631" i="1"/>
  <c r="C1631" i="1"/>
  <c r="G1631" i="1" s="1"/>
  <c r="H1630" i="1"/>
  <c r="G1630" i="1"/>
  <c r="C1630" i="1"/>
  <c r="C1629" i="1"/>
  <c r="H1627" i="1"/>
  <c r="C1627" i="1"/>
  <c r="G1627" i="1" s="1"/>
  <c r="H1626" i="1"/>
  <c r="G1626" i="1"/>
  <c r="C1626" i="1"/>
  <c r="C1625" i="1"/>
  <c r="C1624" i="1"/>
  <c r="H1623" i="1"/>
  <c r="C1623" i="1"/>
  <c r="G1623" i="1" s="1"/>
  <c r="C1620" i="1"/>
  <c r="H1619" i="1"/>
  <c r="C1619" i="1"/>
  <c r="G1619" i="1" s="1"/>
  <c r="H1618" i="1"/>
  <c r="G1618" i="1"/>
  <c r="C1618" i="1"/>
  <c r="C1617" i="1"/>
  <c r="H1617" i="1" s="1"/>
  <c r="C1616" i="1"/>
  <c r="H1615" i="1"/>
  <c r="C1615" i="1"/>
  <c r="G1615" i="1" s="1"/>
  <c r="C1613" i="1"/>
  <c r="H1613" i="1" s="1"/>
  <c r="C1612" i="1"/>
  <c r="H1611" i="1"/>
  <c r="C1611" i="1"/>
  <c r="G1611" i="1" s="1"/>
  <c r="H1610" i="1"/>
  <c r="G1610" i="1"/>
  <c r="C1610" i="1"/>
  <c r="C1609" i="1"/>
  <c r="H1609" i="1" s="1"/>
  <c r="C1608" i="1"/>
  <c r="H1607" i="1"/>
  <c r="C1607" i="1"/>
  <c r="G1607" i="1" s="1"/>
  <c r="H1606" i="1"/>
  <c r="G1606" i="1"/>
  <c r="C1606" i="1"/>
  <c r="C1605" i="1"/>
  <c r="H1605" i="1" s="1"/>
  <c r="C1604" i="1"/>
  <c r="H1603" i="1"/>
  <c r="C1603" i="1"/>
  <c r="G1603" i="1" s="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H1587" i="1"/>
  <c r="C1587" i="1"/>
  <c r="G1587" i="1" s="1"/>
  <c r="H1586" i="1"/>
  <c r="G1586" i="1"/>
  <c r="C1586" i="1"/>
  <c r="G1585" i="1"/>
  <c r="C1585" i="1"/>
  <c r="H1585" i="1" s="1"/>
  <c r="C1584" i="1"/>
  <c r="H1582" i="1"/>
  <c r="G1582" i="1"/>
  <c r="C1582" i="1"/>
  <c r="H1581" i="1"/>
  <c r="D1581" i="1"/>
  <c r="C1581" i="1"/>
  <c r="J1580" i="1"/>
  <c r="G1580" i="1"/>
  <c r="I1580" i="1" s="1"/>
  <c r="D1580" i="1"/>
  <c r="H1580" i="1" s="1"/>
  <c r="C1580" i="1"/>
  <c r="H1579" i="1"/>
  <c r="D1579" i="1"/>
  <c r="C1579" i="1"/>
  <c r="J1578" i="1"/>
  <c r="G1578" i="1"/>
  <c r="I1578" i="1" s="1"/>
  <c r="D1578" i="1"/>
  <c r="H1578" i="1" s="1"/>
  <c r="C1578" i="1"/>
  <c r="D1577" i="1"/>
  <c r="C1577" i="1"/>
  <c r="H1576" i="1"/>
  <c r="D1576" i="1"/>
  <c r="C1576" i="1"/>
  <c r="D1575" i="1"/>
  <c r="C1575" i="1"/>
  <c r="H1574" i="1"/>
  <c r="D1574" i="1"/>
  <c r="C1574" i="1"/>
  <c r="D1573" i="1"/>
  <c r="C1573" i="1"/>
  <c r="D1572" i="1"/>
  <c r="H1572" i="1" s="1"/>
  <c r="C1572" i="1"/>
  <c r="D1571" i="1"/>
  <c r="G1571" i="1" s="1"/>
  <c r="H1570" i="1"/>
  <c r="D1570" i="1"/>
  <c r="C1570" i="1"/>
  <c r="J1569" i="1"/>
  <c r="G1569" i="1"/>
  <c r="I1569" i="1" s="1"/>
  <c r="D1569" i="1"/>
  <c r="H1569" i="1" s="1"/>
  <c r="C1569" i="1"/>
  <c r="H1568" i="1"/>
  <c r="D1568" i="1"/>
  <c r="C1568" i="1"/>
  <c r="J1567" i="1"/>
  <c r="G1567" i="1"/>
  <c r="I1567" i="1" s="1"/>
  <c r="D1567" i="1"/>
  <c r="H1567" i="1" s="1"/>
  <c r="C1567" i="1"/>
  <c r="H1566" i="1"/>
  <c r="D1566" i="1"/>
  <c r="C1566" i="1"/>
  <c r="J1565" i="1"/>
  <c r="G1565" i="1"/>
  <c r="I1565" i="1" s="1"/>
  <c r="D1565" i="1"/>
  <c r="H1565" i="1" s="1"/>
  <c r="C1565" i="1"/>
  <c r="H1564" i="1"/>
  <c r="D1564" i="1"/>
  <c r="C1564" i="1"/>
  <c r="H1563" i="1"/>
  <c r="D1563" i="1"/>
  <c r="C1563" i="1"/>
  <c r="G1563" i="1" s="1"/>
  <c r="D1562" i="1"/>
  <c r="C1562" i="1"/>
  <c r="H1561" i="1"/>
  <c r="D1561" i="1"/>
  <c r="C1561" i="1"/>
  <c r="D1560" i="1"/>
  <c r="C1560" i="1"/>
  <c r="D1559" i="1"/>
  <c r="H1559" i="1" s="1"/>
  <c r="C1559" i="1"/>
  <c r="J1558" i="1"/>
  <c r="H1558" i="1"/>
  <c r="G1558" i="1"/>
  <c r="I1558" i="1" s="1"/>
  <c r="D1558" i="1"/>
  <c r="C1558" i="1"/>
  <c r="D1557" i="1"/>
  <c r="C1557" i="1"/>
  <c r="G1557" i="1" s="1"/>
  <c r="H1556" i="1"/>
  <c r="D1556" i="1"/>
  <c r="C1556" i="1"/>
  <c r="G1556" i="1" s="1"/>
  <c r="D1555" i="1"/>
  <c r="H1555" i="1" s="1"/>
  <c r="C1555" i="1"/>
  <c r="J1554" i="1"/>
  <c r="H1554" i="1"/>
  <c r="G1554" i="1"/>
  <c r="I1554" i="1" s="1"/>
  <c r="D1554" i="1"/>
  <c r="C1554" i="1"/>
  <c r="D1553" i="1"/>
  <c r="C1553" i="1"/>
  <c r="G1553" i="1" s="1"/>
  <c r="D1552" i="1"/>
  <c r="C1552" i="1"/>
  <c r="H1551" i="1"/>
  <c r="D1551" i="1"/>
  <c r="C1551" i="1"/>
  <c r="G1551" i="1" s="1"/>
  <c r="D1550" i="1"/>
  <c r="J1550" i="1" s="1"/>
  <c r="C1550" i="1"/>
  <c r="H1549" i="1"/>
  <c r="D1549" i="1"/>
  <c r="C1549" i="1"/>
  <c r="G1549" i="1" s="1"/>
  <c r="I1549" i="1" s="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G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G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G1402" i="1"/>
  <c r="D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G1260" i="1"/>
  <c r="D1260" i="1"/>
  <c r="D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G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D732" i="1"/>
  <c r="H732" i="1" s="1"/>
  <c r="C732" i="1"/>
  <c r="D731" i="1"/>
  <c r="H731" i="1" s="1"/>
  <c r="C731" i="1"/>
  <c r="H730" i="1"/>
  <c r="G730" i="1"/>
  <c r="D730" i="1"/>
  <c r="C730" i="1"/>
  <c r="H729" i="1"/>
  <c r="G729" i="1"/>
  <c r="D729" i="1"/>
  <c r="C729" i="1"/>
  <c r="H728" i="1"/>
  <c r="G728" i="1"/>
  <c r="D728" i="1"/>
  <c r="C728"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G653" i="1" s="1"/>
  <c r="C653" i="1"/>
  <c r="H652" i="1"/>
  <c r="G652" i="1"/>
  <c r="D652" i="1"/>
  <c r="C652" i="1"/>
  <c r="H651" i="1"/>
  <c r="D651" i="1"/>
  <c r="G651" i="1" s="1"/>
  <c r="C651" i="1"/>
  <c r="H650" i="1"/>
  <c r="G650" i="1"/>
  <c r="D650" i="1"/>
  <c r="C650" i="1"/>
  <c r="C649" i="1"/>
  <c r="H648" i="1"/>
  <c r="G648" i="1"/>
  <c r="D648" i="1"/>
  <c r="C648" i="1"/>
  <c r="H647" i="1"/>
  <c r="G647" i="1"/>
  <c r="D647" i="1"/>
  <c r="C647" i="1"/>
  <c r="H646" i="1"/>
  <c r="G646" i="1"/>
  <c r="D646" i="1"/>
  <c r="C646" i="1"/>
  <c r="H645" i="1"/>
  <c r="G645" i="1"/>
  <c r="D645" i="1"/>
  <c r="C645" i="1"/>
  <c r="C641"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D588" i="1"/>
  <c r="H587" i="1"/>
  <c r="G587" i="1"/>
  <c r="D587" i="1"/>
  <c r="C587" i="1"/>
  <c r="H586" i="1"/>
  <c r="G586" i="1"/>
  <c r="D586" i="1"/>
  <c r="C586"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G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C426" i="1"/>
  <c r="C423" i="1"/>
  <c r="C422" i="1"/>
  <c r="C421" i="1"/>
  <c r="D416" i="1"/>
  <c r="G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C383" i="1"/>
  <c r="H382" i="1"/>
  <c r="G382" i="1"/>
  <c r="D382" i="1"/>
  <c r="C382" i="1"/>
  <c r="H381" i="1"/>
  <c r="D381" i="1"/>
  <c r="G381" i="1" s="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D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H308" i="1"/>
  <c r="G308" i="1"/>
  <c r="D308" i="1"/>
  <c r="C308" i="1"/>
  <c r="H307" i="1"/>
  <c r="G307" i="1"/>
  <c r="D307" i="1"/>
  <c r="C307" i="1"/>
  <c r="H306" i="1"/>
  <c r="G306" i="1"/>
  <c r="D306" i="1"/>
  <c r="C306" i="1"/>
  <c r="H305" i="1"/>
  <c r="G305" i="1"/>
  <c r="D305" i="1"/>
  <c r="C305" i="1"/>
  <c r="D304" i="1"/>
  <c r="D303" i="1"/>
  <c r="H302" i="1"/>
  <c r="G302" i="1"/>
  <c r="D302" i="1"/>
  <c r="C302" i="1"/>
  <c r="H301" i="1"/>
  <c r="G301" i="1"/>
  <c r="D301" i="1"/>
  <c r="C301" i="1"/>
  <c r="H300" i="1"/>
  <c r="G300" i="1"/>
  <c r="D300" i="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D193" i="1"/>
  <c r="H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G183" i="1" s="1"/>
  <c r="C183" i="1"/>
  <c r="D182" i="1"/>
  <c r="H182" i="1" s="1"/>
  <c r="C182" i="1"/>
  <c r="D181" i="1"/>
  <c r="G181" i="1" s="1"/>
  <c r="C181" i="1"/>
  <c r="D180" i="1"/>
  <c r="H180" i="1" s="1"/>
  <c r="C180" i="1"/>
  <c r="H179" i="1"/>
  <c r="G179" i="1"/>
  <c r="D179" i="1"/>
  <c r="C179" i="1"/>
  <c r="D178" i="1"/>
  <c r="H178" i="1" s="1"/>
  <c r="C178" i="1"/>
  <c r="H177" i="1"/>
  <c r="G177" i="1"/>
  <c r="D177" i="1"/>
  <c r="C177" i="1"/>
  <c r="D176" i="1"/>
  <c r="G176" i="1" s="1"/>
  <c r="C176" i="1"/>
  <c r="H175" i="1"/>
  <c r="G175" i="1"/>
  <c r="D175" i="1"/>
  <c r="C175" i="1"/>
  <c r="C174" i="1"/>
  <c r="H173" i="1"/>
  <c r="G173" i="1"/>
  <c r="D173" i="1"/>
  <c r="C173" i="1"/>
  <c r="H172" i="1"/>
  <c r="G172" i="1"/>
  <c r="D172" i="1"/>
  <c r="C172" i="1"/>
  <c r="D171" i="1"/>
  <c r="H171" i="1" s="1"/>
  <c r="C171" i="1"/>
  <c r="H170" i="1"/>
  <c r="G170" i="1"/>
  <c r="D170" i="1"/>
  <c r="C170" i="1"/>
  <c r="H169" i="1"/>
  <c r="G169" i="1"/>
  <c r="D169" i="1"/>
  <c r="C169" i="1"/>
  <c r="H168" i="1"/>
  <c r="G168" i="1"/>
  <c r="D168" i="1"/>
  <c r="C168" i="1"/>
  <c r="H167" i="1"/>
  <c r="G167" i="1"/>
  <c r="D167" i="1"/>
  <c r="C167" i="1"/>
  <c r="C166" i="1"/>
  <c r="H165" i="1"/>
  <c r="D165" i="1"/>
  <c r="G165" i="1" s="1"/>
  <c r="C165" i="1"/>
  <c r="H164" i="1"/>
  <c r="D164" i="1"/>
  <c r="G164" i="1" s="1"/>
  <c r="C164" i="1"/>
  <c r="D163" i="1"/>
  <c r="H163" i="1" s="1"/>
  <c r="C163" i="1"/>
  <c r="D162" i="1"/>
  <c r="H162" i="1" s="1"/>
  <c r="C162" i="1"/>
  <c r="C161" i="1"/>
  <c r="H159" i="1"/>
  <c r="G159" i="1"/>
  <c r="D159" i="1"/>
  <c r="C159" i="1"/>
  <c r="D158" i="1"/>
  <c r="H158" i="1" s="1"/>
  <c r="C158" i="1"/>
  <c r="H157" i="1"/>
  <c r="G157" i="1"/>
  <c r="D157" i="1"/>
  <c r="C157" i="1"/>
  <c r="C156" i="1"/>
  <c r="D155" i="1"/>
  <c r="H155" i="1" s="1"/>
  <c r="C155" i="1"/>
  <c r="H154" i="1"/>
  <c r="G154" i="1"/>
  <c r="D154" i="1"/>
  <c r="C154" i="1"/>
  <c r="H153" i="1"/>
  <c r="G153" i="1"/>
  <c r="D153" i="1"/>
  <c r="C153" i="1"/>
  <c r="H152" i="1"/>
  <c r="G152" i="1"/>
  <c r="D152" i="1"/>
  <c r="C152" i="1"/>
  <c r="D151" i="1"/>
  <c r="G151" i="1" s="1"/>
  <c r="C151"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D132" i="1"/>
  <c r="G132" i="1" s="1"/>
  <c r="C132" i="1"/>
  <c r="H131" i="1"/>
  <c r="D131" i="1"/>
  <c r="G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H93" i="1"/>
  <c r="G93" i="1"/>
  <c r="D93" i="1"/>
  <c r="C93" i="1"/>
  <c r="H92" i="1"/>
  <c r="G92" i="1"/>
  <c r="D92" i="1"/>
  <c r="C92" i="1"/>
  <c r="H91" i="1"/>
  <c r="G91" i="1"/>
  <c r="D91" i="1"/>
  <c r="C91" i="1"/>
  <c r="H90" i="1"/>
  <c r="G90" i="1"/>
  <c r="D90" i="1"/>
  <c r="C90" i="1"/>
  <c r="H89" i="1"/>
  <c r="G89" i="1"/>
  <c r="D89" i="1"/>
  <c r="C89" i="1"/>
  <c r="H88" i="1"/>
  <c r="G88" i="1"/>
  <c r="D88" i="1"/>
  <c r="C88" i="1"/>
  <c r="G87" i="1"/>
  <c r="C87" i="1"/>
  <c r="D86" i="1"/>
  <c r="H86" i="1" s="1"/>
  <c r="C86" i="1"/>
  <c r="H85" i="1"/>
  <c r="G85" i="1"/>
  <c r="D85" i="1"/>
  <c r="C85" i="1"/>
  <c r="H84" i="1"/>
  <c r="G84" i="1"/>
  <c r="D84" i="1"/>
  <c r="C84" i="1"/>
  <c r="H83" i="1"/>
  <c r="G83" i="1"/>
  <c r="D83" i="1"/>
  <c r="C83" i="1"/>
  <c r="H82" i="1"/>
  <c r="G82" i="1"/>
  <c r="D82" i="1"/>
  <c r="C82" i="1"/>
  <c r="H81" i="1"/>
  <c r="G81" i="1"/>
  <c r="D81" i="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C25" i="1"/>
  <c r="H24" i="1"/>
  <c r="G24" i="1"/>
  <c r="D24" i="1"/>
  <c r="C24" i="1"/>
  <c r="H23" i="1"/>
  <c r="G23" i="1"/>
  <c r="D23" i="1"/>
  <c r="C23" i="1"/>
  <c r="H22" i="1"/>
  <c r="G22" i="1"/>
  <c r="D22" i="1"/>
  <c r="C22" i="1"/>
  <c r="H21" i="1"/>
  <c r="G21" i="1"/>
  <c r="D21" i="1"/>
  <c r="C21" i="1"/>
  <c r="H20" i="1"/>
  <c r="G20" i="1"/>
  <c r="D20" i="1"/>
  <c r="C20" i="1"/>
  <c r="H19" i="1"/>
  <c r="G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4" i="9" l="1"/>
  <c r="B324" i="9" s="1"/>
  <c r="E36" i="9"/>
  <c r="B36" i="9" s="1"/>
  <c r="E320" i="9"/>
  <c r="B320" i="9" s="1"/>
  <c r="H653" i="1"/>
  <c r="E296" i="9"/>
  <c r="B296" i="9"/>
  <c r="G636" i="1"/>
  <c r="G635" i="1"/>
  <c r="G732" i="1"/>
  <c r="G731" i="1"/>
  <c r="G727" i="1"/>
  <c r="G717" i="1"/>
  <c r="G676" i="1"/>
  <c r="H649" i="1"/>
  <c r="G649" i="1"/>
  <c r="F656" i="4"/>
  <c r="H416" i="1"/>
  <c r="G415" i="1"/>
  <c r="G414" i="1"/>
  <c r="G299" i="1"/>
  <c r="G422" i="1"/>
  <c r="H422" i="1"/>
  <c r="E647" i="4"/>
  <c r="D641" i="1" s="1"/>
  <c r="H298" i="1"/>
  <c r="F426" i="4"/>
  <c r="E648" i="4"/>
  <c r="D642" i="1" s="1"/>
  <c r="D421" i="1"/>
  <c r="G212" i="1"/>
  <c r="H212" i="1"/>
  <c r="E202" i="4"/>
  <c r="D198" i="1" s="1"/>
  <c r="F216" i="4"/>
  <c r="G190" i="1"/>
  <c r="G193" i="1"/>
  <c r="H183" i="1"/>
  <c r="F240" i="9"/>
  <c r="B240" i="9" s="1"/>
  <c r="G182" i="1"/>
  <c r="H181" i="1"/>
  <c r="E52" i="9"/>
  <c r="B52" i="9" s="1"/>
  <c r="G180" i="1"/>
  <c r="G178" i="1"/>
  <c r="H176" i="1"/>
  <c r="H174" i="1"/>
  <c r="G174" i="1"/>
  <c r="F178" i="4"/>
  <c r="G171" i="1"/>
  <c r="G163" i="1"/>
  <c r="H161" i="1"/>
  <c r="G161" i="1"/>
  <c r="G162" i="1"/>
  <c r="E164" i="4"/>
  <c r="D160" i="1" s="1"/>
  <c r="G158" i="1"/>
  <c r="G155" i="1"/>
  <c r="H151" i="1"/>
  <c r="F154" i="4"/>
  <c r="E134" i="4"/>
  <c r="D130" i="1" s="1"/>
  <c r="H130" i="1" s="1"/>
  <c r="G122" i="1"/>
  <c r="G124" i="1"/>
  <c r="F125" i="4"/>
  <c r="F112" i="4"/>
  <c r="F236" i="9"/>
  <c r="B236" i="9" s="1"/>
  <c r="G79" i="1"/>
  <c r="G86" i="1"/>
  <c r="F231" i="9"/>
  <c r="B231" i="9" s="1"/>
  <c r="F68" i="4"/>
  <c r="H1562" i="1"/>
  <c r="J1562" i="1"/>
  <c r="G1562" i="1"/>
  <c r="I1562" i="1" s="1"/>
  <c r="H1573" i="1"/>
  <c r="J1573" i="1"/>
  <c r="G1573" i="1"/>
  <c r="H1616" i="1"/>
  <c r="G1616" i="1"/>
  <c r="H1625" i="1"/>
  <c r="G1625" i="1"/>
  <c r="H1637" i="1"/>
  <c r="G1637" i="1"/>
  <c r="H1653" i="1"/>
  <c r="G1653" i="1"/>
  <c r="H1669" i="1"/>
  <c r="G1669" i="1"/>
  <c r="H1685" i="1"/>
  <c r="G1685" i="1"/>
  <c r="G1241" i="1"/>
  <c r="H1546" i="1"/>
  <c r="G1546" i="1"/>
  <c r="J1546" i="1"/>
  <c r="G1548" i="1"/>
  <c r="H1548" i="1"/>
  <c r="I1551" i="1"/>
  <c r="H1552" i="1"/>
  <c r="G1552" i="1"/>
  <c r="I1552" i="1" s="1"/>
  <c r="H1575" i="1"/>
  <c r="J1575" i="1"/>
  <c r="G1575" i="1"/>
  <c r="H1633" i="1"/>
  <c r="G1633" i="1"/>
  <c r="H1649" i="1"/>
  <c r="G1649" i="1"/>
  <c r="H1665" i="1"/>
  <c r="G1665" i="1"/>
  <c r="H1681" i="1"/>
  <c r="G1681" i="1"/>
  <c r="H1542" i="1"/>
  <c r="J1542" i="1"/>
  <c r="G1542" i="1"/>
  <c r="H1550" i="1"/>
  <c r="G1550" i="1"/>
  <c r="I1550" i="1" s="1"/>
  <c r="H1560" i="1"/>
  <c r="J1560" i="1"/>
  <c r="G1560" i="1"/>
  <c r="I1560" i="1" s="1"/>
  <c r="H1620" i="1"/>
  <c r="G1620" i="1"/>
  <c r="H1641" i="1"/>
  <c r="G1641" i="1"/>
  <c r="H1657" i="1"/>
  <c r="G1657" i="1"/>
  <c r="H1673" i="1"/>
  <c r="G1673" i="1"/>
  <c r="G130" i="1"/>
  <c r="G572" i="1"/>
  <c r="G156" i="1"/>
  <c r="G423" i="1"/>
  <c r="G508" i="1"/>
  <c r="G520" i="1"/>
  <c r="G1215" i="1"/>
  <c r="H1544" i="1"/>
  <c r="G1544" i="1"/>
  <c r="I1544" i="1" s="1"/>
  <c r="J1544" i="1"/>
  <c r="J1548" i="1"/>
  <c r="J1552" i="1"/>
  <c r="H1577" i="1"/>
  <c r="G1577" i="1"/>
  <c r="H1629" i="1"/>
  <c r="G1629" i="1"/>
  <c r="H1645" i="1"/>
  <c r="G1645" i="1"/>
  <c r="H1661" i="1"/>
  <c r="G1661" i="1"/>
  <c r="H1677" i="1"/>
  <c r="G1677" i="1"/>
  <c r="J1553" i="1"/>
  <c r="J1557" i="1"/>
  <c r="H1608" i="1"/>
  <c r="G1608" i="1"/>
  <c r="D321" i="4"/>
  <c r="F322" i="4"/>
  <c r="D466" i="4"/>
  <c r="F467" i="4"/>
  <c r="C108" i="1"/>
  <c r="C121" i="1"/>
  <c r="C150" i="1"/>
  <c r="C246" i="1"/>
  <c r="C309" i="1"/>
  <c r="C317" i="1"/>
  <c r="C331" i="1"/>
  <c r="C461" i="1"/>
  <c r="C585" i="1"/>
  <c r="C591" i="1"/>
  <c r="C627" i="1"/>
  <c r="C1124" i="1"/>
  <c r="C1140" i="1"/>
  <c r="G1566" i="1"/>
  <c r="I1566" i="1" s="1"/>
  <c r="J1566" i="1"/>
  <c r="G1570" i="1"/>
  <c r="I1570" i="1" s="1"/>
  <c r="J1570" i="1"/>
  <c r="G1579" i="1"/>
  <c r="I1579" i="1" s="1"/>
  <c r="J1579" i="1"/>
  <c r="H1584" i="1"/>
  <c r="G1584" i="1"/>
  <c r="H1588" i="1"/>
  <c r="G1588" i="1"/>
  <c r="H1592" i="1"/>
  <c r="G1592" i="1"/>
  <c r="H1596" i="1"/>
  <c r="G1596" i="1"/>
  <c r="H1600" i="1"/>
  <c r="G1600" i="1"/>
  <c r="G1617" i="1"/>
  <c r="I24" i="3"/>
  <c r="I32" i="3"/>
  <c r="F7" i="4"/>
  <c r="E153" i="4"/>
  <c r="F165" i="4"/>
  <c r="D164" i="4"/>
  <c r="D309" i="4"/>
  <c r="F71" i="5"/>
  <c r="D70" i="5"/>
  <c r="G337" i="9"/>
  <c r="E337" i="9" s="1"/>
  <c r="B337" i="9" s="1"/>
  <c r="F197" i="5"/>
  <c r="E203" i="5"/>
  <c r="F220" i="5"/>
  <c r="D219" i="5"/>
  <c r="C1622" i="1"/>
  <c r="I39" i="3"/>
  <c r="B108" i="9"/>
  <c r="H1604" i="1"/>
  <c r="G1604" i="1"/>
  <c r="H1612" i="1"/>
  <c r="G1612" i="1"/>
  <c r="G338" i="9"/>
  <c r="F203" i="5"/>
  <c r="F256" i="5"/>
  <c r="D255" i="5"/>
  <c r="F6" i="6"/>
  <c r="D5" i="6"/>
  <c r="C94" i="1"/>
  <c r="C544" i="1"/>
  <c r="C551" i="1"/>
  <c r="C588" i="1"/>
  <c r="C1525" i="1"/>
  <c r="J1549" i="1"/>
  <c r="J1551" i="1"/>
  <c r="G1564" i="1"/>
  <c r="I1564" i="1" s="1"/>
  <c r="J1564" i="1"/>
  <c r="G1568" i="1"/>
  <c r="I1568" i="1" s="1"/>
  <c r="J1568" i="1"/>
  <c r="G1572" i="1"/>
  <c r="G1581" i="1"/>
  <c r="I1581" i="1" s="1"/>
  <c r="J1581" i="1"/>
  <c r="D13" i="1"/>
  <c r="D166" i="1"/>
  <c r="D425" i="1"/>
  <c r="D426" i="1"/>
  <c r="D530" i="1"/>
  <c r="D624" i="1"/>
  <c r="D1182" i="1"/>
  <c r="D1190" i="1"/>
  <c r="D1490" i="1"/>
  <c r="H1553" i="1"/>
  <c r="I1553" i="1" s="1"/>
  <c r="G1555" i="1"/>
  <c r="H1557" i="1"/>
  <c r="I1557" i="1" s="1"/>
  <c r="G1559" i="1"/>
  <c r="I1559" i="1" s="1"/>
  <c r="J1559" i="1"/>
  <c r="G1561" i="1"/>
  <c r="I1561" i="1" s="1"/>
  <c r="J1561" i="1"/>
  <c r="G1574" i="1"/>
  <c r="I1574" i="1" s="1"/>
  <c r="J1574" i="1"/>
  <c r="G1576" i="1"/>
  <c r="I1576" i="1" s="1"/>
  <c r="J1576" i="1"/>
  <c r="G1605" i="1"/>
  <c r="G1609" i="1"/>
  <c r="G1613" i="1"/>
  <c r="H1624" i="1"/>
  <c r="G1624" i="1"/>
  <c r="C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49" i="4"/>
  <c r="D45" i="1" s="1"/>
  <c r="F83" i="4"/>
  <c r="D82" i="4"/>
  <c r="F107" i="4"/>
  <c r="D106" i="4"/>
  <c r="F141" i="4"/>
  <c r="D140" i="4"/>
  <c r="D202" i="4"/>
  <c r="F231" i="4"/>
  <c r="D230" i="4"/>
  <c r="F355" i="4"/>
  <c r="D354" i="4"/>
  <c r="E360" i="4"/>
  <c r="D431" i="4"/>
  <c r="D491" i="4"/>
  <c r="D629" i="4"/>
  <c r="F8" i="5"/>
  <c r="E35" i="6"/>
  <c r="F39" i="6"/>
  <c r="D35" i="6"/>
  <c r="H1571" i="1"/>
  <c r="D25" i="8"/>
  <c r="C1602" i="1" s="1"/>
  <c r="C1614" i="1"/>
  <c r="B68" i="9"/>
  <c r="B84" i="9"/>
  <c r="E7" i="4"/>
  <c r="E82" i="4"/>
  <c r="D78" i="1" s="1"/>
  <c r="D153" i="4"/>
  <c r="F160" i="4"/>
  <c r="F170" i="4"/>
  <c r="E230" i="4"/>
  <c r="D226" i="1" s="1"/>
  <c r="E273" i="4"/>
  <c r="D269" i="1" s="1"/>
  <c r="F362" i="4"/>
  <c r="D361" i="4"/>
  <c r="F480" i="4"/>
  <c r="D479" i="4"/>
  <c r="E522" i="4"/>
  <c r="D516" i="1" s="1"/>
  <c r="E571" i="4"/>
  <c r="D565" i="1" s="1"/>
  <c r="H314" i="9"/>
  <c r="E88" i="5"/>
  <c r="D1093" i="1" s="1"/>
  <c r="F252" i="5"/>
  <c r="D251" i="5"/>
  <c r="D5" i="7"/>
  <c r="C1583" i="1"/>
  <c r="D44" i="8"/>
  <c r="B140" i="9"/>
  <c r="D373" i="4"/>
  <c r="E479" i="4"/>
  <c r="D473" i="1" s="1"/>
  <c r="D584" i="4"/>
  <c r="F13" i="5"/>
  <c r="D12" i="5"/>
  <c r="E70" i="5"/>
  <c r="D178" i="5"/>
  <c r="F181" i="5"/>
  <c r="E219" i="5"/>
  <c r="B32" i="9"/>
  <c r="B48" i="9"/>
  <c r="B64" i="9"/>
  <c r="B80" i="9"/>
  <c r="B100" i="9"/>
  <c r="B132" i="9"/>
  <c r="B168" i="9"/>
  <c r="E491" i="4"/>
  <c r="D485" i="1" s="1"/>
  <c r="D536" i="4"/>
  <c r="D648" i="4"/>
  <c r="E12" i="5"/>
  <c r="D1017" i="1" s="1"/>
  <c r="E5" i="6"/>
  <c r="F90" i="6"/>
  <c r="D89" i="6"/>
  <c r="E114" i="6"/>
  <c r="B124" i="9"/>
  <c r="B160" i="9"/>
  <c r="G316" i="9"/>
  <c r="G315" i="9"/>
  <c r="I10" i="9"/>
  <c r="E27" i="9"/>
  <c r="B27" i="9" s="1"/>
  <c r="E31" i="9"/>
  <c r="B31" i="9" s="1"/>
  <c r="E35" i="9"/>
  <c r="B35" i="9" s="1"/>
  <c r="E39" i="9"/>
  <c r="B39" i="9" s="1"/>
  <c r="E43" i="9"/>
  <c r="B43" i="9" s="1"/>
  <c r="E47" i="9"/>
  <c r="B47" i="9" s="1"/>
  <c r="E51" i="9"/>
  <c r="B51" i="9" s="1"/>
  <c r="G196" i="9"/>
  <c r="E196" i="9" s="1"/>
  <c r="B196" i="9" s="1"/>
  <c r="G204" i="9"/>
  <c r="E204" i="9" s="1"/>
  <c r="B204" i="9" s="1"/>
  <c r="G207" i="9"/>
  <c r="E207" i="9" s="1"/>
  <c r="E314" i="9"/>
  <c r="B314" i="9" s="1"/>
  <c r="H315" i="9"/>
  <c r="H316" i="9"/>
  <c r="G310" i="9"/>
  <c r="E310" i="9" s="1"/>
  <c r="B310" i="9" s="1"/>
  <c r="H309" i="9"/>
  <c r="M228" i="9"/>
  <c r="G301" i="9"/>
  <c r="E301" i="9" s="1"/>
  <c r="B301" i="9" s="1"/>
  <c r="G227" i="9"/>
  <c r="E227" i="9" s="1"/>
  <c r="B227" i="9" s="1"/>
  <c r="G223" i="9"/>
  <c r="E223" i="9" s="1"/>
  <c r="B223" i="9" s="1"/>
  <c r="G219" i="9"/>
  <c r="E219" i="9" s="1"/>
  <c r="B219" i="9" s="1"/>
  <c r="G215" i="9"/>
  <c r="E215" i="9" s="1"/>
  <c r="B215" i="9" s="1"/>
  <c r="H308" i="9"/>
  <c r="E308" i="9" s="1"/>
  <c r="B308" i="9" s="1"/>
  <c r="G302" i="9"/>
  <c r="E302" i="9" s="1"/>
  <c r="B302" i="9" s="1"/>
  <c r="L228" i="9"/>
  <c r="F228" i="9" s="1"/>
  <c r="B228" i="9" s="1"/>
  <c r="G224" i="9"/>
  <c r="E224" i="9" s="1"/>
  <c r="B224" i="9" s="1"/>
  <c r="G220" i="9"/>
  <c r="E220" i="9" s="1"/>
  <c r="B220" i="9" s="1"/>
  <c r="G216" i="9"/>
  <c r="E216" i="9" s="1"/>
  <c r="B216" i="9" s="1"/>
  <c r="G226" i="9"/>
  <c r="E226" i="9" s="1"/>
  <c r="B226" i="9" s="1"/>
  <c r="G222" i="9"/>
  <c r="E222" i="9" s="1"/>
  <c r="B222" i="9" s="1"/>
  <c r="G218" i="9"/>
  <c r="E218" i="9" s="1"/>
  <c r="B218" i="9" s="1"/>
  <c r="G214" i="9"/>
  <c r="E214" i="9" s="1"/>
  <c r="B214" i="9" s="1"/>
  <c r="G212" i="9"/>
  <c r="E212" i="9" s="1"/>
  <c r="B212" i="9" s="1"/>
  <c r="G210" i="9"/>
  <c r="E210" i="9" s="1"/>
  <c r="B210" i="9" s="1"/>
  <c r="G208" i="9"/>
  <c r="E208" i="9" s="1"/>
  <c r="B208" i="9" s="1"/>
  <c r="G205" i="9"/>
  <c r="E205" i="9" s="1"/>
  <c r="B205" i="9" s="1"/>
  <c r="G201" i="9"/>
  <c r="E201" i="9" s="1"/>
  <c r="B201" i="9" s="1"/>
  <c r="G197" i="9"/>
  <c r="E197" i="9" s="1"/>
  <c r="B197" i="9" s="1"/>
  <c r="G193" i="9"/>
  <c r="E193" i="9" s="1"/>
  <c r="B193" i="9" s="1"/>
  <c r="G179" i="9"/>
  <c r="E179" i="9" s="1"/>
  <c r="B179" i="9" s="1"/>
  <c r="G178" i="9"/>
  <c r="E178" i="9" s="1"/>
  <c r="B178" i="9" s="1"/>
  <c r="G177" i="9"/>
  <c r="E177" i="9" s="1"/>
  <c r="B177" i="9" s="1"/>
  <c r="G176" i="9"/>
  <c r="E176" i="9" s="1"/>
  <c r="B176" i="9" s="1"/>
  <c r="G175" i="9"/>
  <c r="E175" i="9" s="1"/>
  <c r="B175" i="9" s="1"/>
  <c r="G174" i="9"/>
  <c r="E174" i="9" s="1"/>
  <c r="B174" i="9" s="1"/>
  <c r="G309" i="9"/>
  <c r="E309" i="9" s="1"/>
  <c r="B309" i="9" s="1"/>
  <c r="G206" i="9"/>
  <c r="E206" i="9" s="1"/>
  <c r="B206" i="9" s="1"/>
  <c r="G202" i="9"/>
  <c r="E202" i="9" s="1"/>
  <c r="B202" i="9" s="1"/>
  <c r="G198" i="9"/>
  <c r="E198" i="9" s="1"/>
  <c r="B198" i="9" s="1"/>
  <c r="G194" i="9"/>
  <c r="E194" i="9" s="1"/>
  <c r="B194" i="9" s="1"/>
  <c r="G225" i="9"/>
  <c r="E225" i="9" s="1"/>
  <c r="B225" i="9" s="1"/>
  <c r="G221" i="9"/>
  <c r="E221" i="9" s="1"/>
  <c r="B221" i="9" s="1"/>
  <c r="G217" i="9"/>
  <c r="E217" i="9" s="1"/>
  <c r="B217"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B25" i="9"/>
  <c r="B29" i="9"/>
  <c r="B33" i="9"/>
  <c r="B37" i="9"/>
  <c r="B41" i="9"/>
  <c r="B45" i="9"/>
  <c r="B49" i="9"/>
  <c r="B53" i="9"/>
  <c r="B57" i="9"/>
  <c r="B61" i="9"/>
  <c r="B65" i="9"/>
  <c r="B69" i="9"/>
  <c r="B73" i="9"/>
  <c r="B77" i="9"/>
  <c r="B81" i="9"/>
  <c r="B85" i="9"/>
  <c r="B89" i="9"/>
  <c r="B93" i="9"/>
  <c r="B96" i="9"/>
  <c r="B104" i="9"/>
  <c r="B112" i="9"/>
  <c r="B120" i="9"/>
  <c r="B128" i="9"/>
  <c r="B136" i="9"/>
  <c r="B144" i="9"/>
  <c r="B152" i="9"/>
  <c r="B164" i="9"/>
  <c r="B172" i="9"/>
  <c r="G180" i="9"/>
  <c r="E180" i="9" s="1"/>
  <c r="B180" i="9" s="1"/>
  <c r="H310" i="9"/>
  <c r="B312" i="9"/>
  <c r="B303" i="9"/>
  <c r="B234" i="9"/>
  <c r="B250" i="9"/>
  <c r="B266" i="9"/>
  <c r="B282" i="9"/>
  <c r="F230" i="9"/>
  <c r="B230" i="9" s="1"/>
  <c r="F238" i="9"/>
  <c r="B238" i="9" s="1"/>
  <c r="F246" i="9"/>
  <c r="B246" i="9" s="1"/>
  <c r="F254" i="9"/>
  <c r="B254" i="9" s="1"/>
  <c r="F262" i="9"/>
  <c r="B262" i="9" s="1"/>
  <c r="F270" i="9"/>
  <c r="B270" i="9" s="1"/>
  <c r="F278" i="9"/>
  <c r="B278" i="9" s="1"/>
  <c r="F286" i="9"/>
  <c r="B286" i="9" s="1"/>
  <c r="E307" i="9"/>
  <c r="B307" i="9" s="1"/>
  <c r="E318" i="9"/>
  <c r="B318" i="9" s="1"/>
  <c r="E322" i="9"/>
  <c r="B322" i="9" s="1"/>
  <c r="E326" i="9"/>
  <c r="B326" i="9" s="1"/>
  <c r="B244" i="9"/>
  <c r="B252" i="9"/>
  <c r="B260" i="9"/>
  <c r="B268" i="9"/>
  <c r="B276" i="9"/>
  <c r="B284" i="9"/>
  <c r="B292" i="9"/>
  <c r="B207" i="9" l="1"/>
  <c r="H421" i="1"/>
  <c r="G421" i="1"/>
  <c r="H641" i="1"/>
  <c r="G641" i="1"/>
  <c r="F647" i="4"/>
  <c r="F134" i="4"/>
  <c r="F89" i="6"/>
  <c r="C1485" i="1"/>
  <c r="H1093" i="1"/>
  <c r="G1093" i="1"/>
  <c r="F35" i="6"/>
  <c r="C1431" i="1"/>
  <c r="H27" i="3"/>
  <c r="E418" i="4"/>
  <c r="D413" i="1" s="1"/>
  <c r="D355" i="1"/>
  <c r="F106" i="4"/>
  <c r="C102" i="1"/>
  <c r="C160" i="1"/>
  <c r="F164" i="4"/>
  <c r="H317" i="1"/>
  <c r="G317" i="1"/>
  <c r="H121" i="1"/>
  <c r="G121" i="1"/>
  <c r="F536" i="4"/>
  <c r="D535" i="4"/>
  <c r="C530" i="1"/>
  <c r="F584" i="4"/>
  <c r="C578" i="1"/>
  <c r="F251" i="5"/>
  <c r="C1255" i="1"/>
  <c r="H24" i="3"/>
  <c r="F479" i="4"/>
  <c r="C473" i="1"/>
  <c r="E417" i="4"/>
  <c r="D412" i="1" s="1"/>
  <c r="E6" i="4"/>
  <c r="D3" i="1"/>
  <c r="F354" i="4"/>
  <c r="C349" i="1"/>
  <c r="H1628" i="1"/>
  <c r="G1628" i="1"/>
  <c r="D141" i="6"/>
  <c r="F5" i="6"/>
  <c r="C1401" i="1"/>
  <c r="H26" i="3"/>
  <c r="H1140" i="1"/>
  <c r="G1140" i="1"/>
  <c r="H585" i="1"/>
  <c r="G585" i="1"/>
  <c r="G108" i="1"/>
  <c r="H108" i="1"/>
  <c r="I1548" i="1"/>
  <c r="E315" i="9"/>
  <c r="B315" i="9" s="1"/>
  <c r="E141" i="6"/>
  <c r="D1401" i="1"/>
  <c r="I26" i="3"/>
  <c r="E69" i="5"/>
  <c r="D1075" i="1"/>
  <c r="G1583" i="1"/>
  <c r="H1583" i="1"/>
  <c r="E7" i="5"/>
  <c r="H269" i="1"/>
  <c r="G269" i="1"/>
  <c r="H24" i="9"/>
  <c r="G24" i="9"/>
  <c r="F153" i="4"/>
  <c r="D152" i="4"/>
  <c r="C149" i="1"/>
  <c r="H1602" i="1"/>
  <c r="G1602" i="1"/>
  <c r="D1431" i="1"/>
  <c r="I27" i="3"/>
  <c r="F491" i="4"/>
  <c r="C485" i="1"/>
  <c r="C136" i="1"/>
  <c r="F140" i="4"/>
  <c r="C78" i="1"/>
  <c r="F82" i="4"/>
  <c r="H1490" i="1"/>
  <c r="G1490" i="1"/>
  <c r="H13" i="1"/>
  <c r="G13" i="1"/>
  <c r="H551" i="1"/>
  <c r="G551" i="1"/>
  <c r="G1622" i="1"/>
  <c r="H1622" i="1"/>
  <c r="E535" i="4"/>
  <c r="E152" i="4"/>
  <c r="D149" i="1"/>
  <c r="H11" i="3"/>
  <c r="H1124" i="1"/>
  <c r="G1124" i="1"/>
  <c r="H461" i="1"/>
  <c r="G461" i="1"/>
  <c r="H246" i="1"/>
  <c r="G246" i="1"/>
  <c r="F321" i="4"/>
  <c r="C316" i="1"/>
  <c r="I1542" i="1"/>
  <c r="I1575" i="1"/>
  <c r="I1573" i="1"/>
  <c r="F648" i="4"/>
  <c r="C642" i="1"/>
  <c r="G345" i="9"/>
  <c r="E345" i="9" s="1"/>
  <c r="C1538" i="1"/>
  <c r="H32" i="3"/>
  <c r="H516" i="1"/>
  <c r="G516" i="1"/>
  <c r="H45" i="1"/>
  <c r="G45" i="1"/>
  <c r="H1525" i="1"/>
  <c r="G1525" i="1"/>
  <c r="H94" i="1"/>
  <c r="G94" i="1"/>
  <c r="D69" i="5"/>
  <c r="F70" i="5"/>
  <c r="C1075" i="1"/>
  <c r="H591" i="1"/>
  <c r="G591" i="1"/>
  <c r="E430" i="4"/>
  <c r="G336" i="9"/>
  <c r="E336" i="9" s="1"/>
  <c r="B336" i="9" s="1"/>
  <c r="F178" i="5"/>
  <c r="D177" i="5"/>
  <c r="C1182" i="1"/>
  <c r="K1480" i="9"/>
  <c r="G343" i="9"/>
  <c r="E343" i="9" s="1"/>
  <c r="B343" i="9" s="1"/>
  <c r="I38" i="3"/>
  <c r="C1621" i="1"/>
  <c r="H1614" i="1"/>
  <c r="G1614" i="1"/>
  <c r="F629" i="4"/>
  <c r="C623" i="1"/>
  <c r="F202" i="4"/>
  <c r="C198" i="1"/>
  <c r="H624" i="1"/>
  <c r="G624" i="1"/>
  <c r="G166" i="1"/>
  <c r="H166" i="1"/>
  <c r="H588" i="1"/>
  <c r="G588" i="1"/>
  <c r="H338" i="9"/>
  <c r="E338" i="9" s="1"/>
  <c r="B338" i="9" s="1"/>
  <c r="D1207" i="1"/>
  <c r="H309" i="1"/>
  <c r="G309" i="1"/>
  <c r="E316" i="9"/>
  <c r="B316" i="9" s="1"/>
  <c r="D1510" i="1"/>
  <c r="I29" i="3"/>
  <c r="H339" i="9"/>
  <c r="D1223" i="1"/>
  <c r="F12" i="5"/>
  <c r="C1017" i="1"/>
  <c r="F373" i="4"/>
  <c r="C368" i="1"/>
  <c r="G342" i="9"/>
  <c r="E342" i="9" s="1"/>
  <c r="E177" i="5"/>
  <c r="H565" i="1"/>
  <c r="G565" i="1"/>
  <c r="F361" i="4"/>
  <c r="C356" i="1"/>
  <c r="D360" i="4"/>
  <c r="D7" i="5"/>
  <c r="D430" i="4"/>
  <c r="F431" i="4"/>
  <c r="C425" i="1"/>
  <c r="C226" i="1"/>
  <c r="F230" i="4"/>
  <c r="H1190" i="1"/>
  <c r="G1190" i="1"/>
  <c r="H426" i="1"/>
  <c r="G426" i="1"/>
  <c r="H544" i="1"/>
  <c r="G544" i="1"/>
  <c r="F255" i="5"/>
  <c r="C1259" i="1"/>
  <c r="F49" i="4"/>
  <c r="G339" i="9"/>
  <c r="E339" i="9" s="1"/>
  <c r="B339" i="9" s="1"/>
  <c r="C1223" i="1"/>
  <c r="F219" i="5"/>
  <c r="F309" i="4"/>
  <c r="D308" i="4"/>
  <c r="C304" i="1"/>
  <c r="D6" i="4"/>
  <c r="H627" i="1"/>
  <c r="G627" i="1"/>
  <c r="H331" i="1"/>
  <c r="G331" i="1"/>
  <c r="G150" i="1"/>
  <c r="H150" i="1"/>
  <c r="F466" i="4"/>
  <c r="C460" i="1"/>
  <c r="I1546" i="1"/>
  <c r="E176" i="5" l="1"/>
  <c r="D1180" i="1" s="1"/>
  <c r="D1181" i="1"/>
  <c r="I23" i="3"/>
  <c r="H19" i="9"/>
  <c r="E19" i="9" s="1"/>
  <c r="B19" i="9" s="1"/>
  <c r="H1017" i="1"/>
  <c r="G1017" i="1"/>
  <c r="F177" i="5"/>
  <c r="D176" i="5"/>
  <c r="C1181" i="1"/>
  <c r="H23" i="3"/>
  <c r="H642" i="1"/>
  <c r="G642" i="1"/>
  <c r="F141" i="6"/>
  <c r="C1537" i="1"/>
  <c r="H30" i="3"/>
  <c r="H349" i="1"/>
  <c r="G349" i="1"/>
  <c r="H1255" i="1"/>
  <c r="G1255" i="1"/>
  <c r="H160" i="1"/>
  <c r="G160" i="1"/>
  <c r="E341" i="9"/>
  <c r="B342" i="9"/>
  <c r="G1207" i="1"/>
  <c r="H1207" i="1"/>
  <c r="H198" i="1"/>
  <c r="G198" i="1"/>
  <c r="G316" i="1"/>
  <c r="H316" i="1"/>
  <c r="H136" i="1"/>
  <c r="G136" i="1"/>
  <c r="D299" i="4"/>
  <c r="F152" i="4"/>
  <c r="C148" i="1"/>
  <c r="H17" i="3"/>
  <c r="F535" i="4"/>
  <c r="C529" i="1"/>
  <c r="D640" i="4"/>
  <c r="H102" i="1"/>
  <c r="G102" i="1"/>
  <c r="H304" i="1"/>
  <c r="G304" i="1"/>
  <c r="H1223" i="1"/>
  <c r="G1223" i="1"/>
  <c r="G226" i="1"/>
  <c r="H226" i="1"/>
  <c r="F7" i="5"/>
  <c r="D6" i="5"/>
  <c r="C1012" i="1"/>
  <c r="H21" i="3"/>
  <c r="H368" i="1"/>
  <c r="G368" i="1"/>
  <c r="H1075" i="1"/>
  <c r="G1075" i="1"/>
  <c r="H1538" i="1"/>
  <c r="G1538" i="1"/>
  <c r="H485" i="1"/>
  <c r="G485" i="1"/>
  <c r="D1537" i="1"/>
  <c r="I30" i="3"/>
  <c r="H1401" i="1"/>
  <c r="G1401" i="1"/>
  <c r="G3" i="1"/>
  <c r="H3" i="1"/>
  <c r="H578" i="1"/>
  <c r="G578" i="1"/>
  <c r="H1431" i="1"/>
  <c r="G1431" i="1"/>
  <c r="H1485" i="1"/>
  <c r="G1485" i="1"/>
  <c r="G356" i="1"/>
  <c r="H356" i="1"/>
  <c r="F69" i="5"/>
  <c r="C1074" i="1"/>
  <c r="H22" i="3"/>
  <c r="D529" i="1"/>
  <c r="E640" i="4"/>
  <c r="D634" i="1" s="1"/>
  <c r="H149" i="1"/>
  <c r="G149" i="1"/>
  <c r="H530" i="1"/>
  <c r="G530" i="1"/>
  <c r="G460" i="1"/>
  <c r="H460" i="1"/>
  <c r="D422" i="4"/>
  <c r="C2" i="1"/>
  <c r="F6" i="4"/>
  <c r="H16" i="3"/>
  <c r="H1259" i="1"/>
  <c r="G1259" i="1"/>
  <c r="D639" i="4"/>
  <c r="F430" i="4"/>
  <c r="C424" i="1"/>
  <c r="H1510" i="1"/>
  <c r="G1510" i="1"/>
  <c r="N3" i="9"/>
  <c r="I11" i="3"/>
  <c r="G347" i="9"/>
  <c r="E347" i="9" s="1"/>
  <c r="H473" i="1"/>
  <c r="G473" i="1"/>
  <c r="D417" i="4"/>
  <c r="C303" i="1"/>
  <c r="F308" i="4"/>
  <c r="H425" i="1"/>
  <c r="G425" i="1"/>
  <c r="F360" i="4"/>
  <c r="D418" i="4"/>
  <c r="C355" i="1"/>
  <c r="H623" i="1"/>
  <c r="G623" i="1"/>
  <c r="H1621" i="1"/>
  <c r="G1621" i="1"/>
  <c r="H1182" i="1"/>
  <c r="G1182" i="1"/>
  <c r="E639" i="4"/>
  <c r="D633" i="1" s="1"/>
  <c r="D424" i="1"/>
  <c r="B345" i="9"/>
  <c r="E344" i="9"/>
  <c r="I10" i="3" s="1"/>
  <c r="E299" i="4"/>
  <c r="E300" i="4" s="1"/>
  <c r="D296" i="1" s="1"/>
  <c r="D148" i="1"/>
  <c r="I17" i="3"/>
  <c r="G78" i="1"/>
  <c r="H78" i="1"/>
  <c r="E24" i="9"/>
  <c r="E6" i="5"/>
  <c r="D1012" i="1"/>
  <c r="I21" i="3"/>
  <c r="D1074" i="1"/>
  <c r="I22" i="3"/>
  <c r="E422" i="4"/>
  <c r="D2" i="1"/>
  <c r="I16" i="3"/>
  <c r="E643" i="4" l="1"/>
  <c r="D417" i="1"/>
  <c r="H303" i="1"/>
  <c r="G303" i="1"/>
  <c r="E346" i="9"/>
  <c r="B347" i="9"/>
  <c r="H2" i="1"/>
  <c r="G2" i="1"/>
  <c r="G306" i="9"/>
  <c r="E306" i="9" s="1"/>
  <c r="B306" i="9" s="1"/>
  <c r="G299" i="9"/>
  <c r="E299" i="9" s="1"/>
  <c r="F6" i="5"/>
  <c r="C1011" i="1"/>
  <c r="D423" i="4"/>
  <c r="C295" i="1"/>
  <c r="F299" i="4"/>
  <c r="D301" i="4"/>
  <c r="F176" i="5"/>
  <c r="C1180" i="1"/>
  <c r="H299" i="9"/>
  <c r="D1011" i="1"/>
  <c r="F417" i="4"/>
  <c r="C412" i="1"/>
  <c r="H424" i="1"/>
  <c r="G424" i="1"/>
  <c r="F422" i="4"/>
  <c r="D424" i="4"/>
  <c r="C417" i="1"/>
  <c r="D643" i="4"/>
  <c r="H1074" i="1"/>
  <c r="G1074" i="1"/>
  <c r="B24" i="9"/>
  <c r="H355" i="1"/>
  <c r="G355" i="1"/>
  <c r="D300" i="4"/>
  <c r="F640" i="4"/>
  <c r="C634" i="1"/>
  <c r="H148" i="1"/>
  <c r="G148" i="1"/>
  <c r="H1537" i="1"/>
  <c r="G1537" i="1"/>
  <c r="E301" i="4"/>
  <c r="D297" i="1" s="1"/>
  <c r="E423" i="4"/>
  <c r="E424" i="4" s="1"/>
  <c r="D419" i="1" s="1"/>
  <c r="D295" i="1"/>
  <c r="F418" i="4"/>
  <c r="C413" i="1"/>
  <c r="F639" i="4"/>
  <c r="C633" i="1"/>
  <c r="H9" i="3"/>
  <c r="H1012" i="1"/>
  <c r="G1012" i="1"/>
  <c r="H529" i="1"/>
  <c r="G529" i="1"/>
  <c r="H1181" i="1"/>
  <c r="G1181" i="1"/>
  <c r="K3" i="9" l="1"/>
  <c r="I9" i="3"/>
  <c r="G413" i="1"/>
  <c r="H413" i="1"/>
  <c r="F424" i="4"/>
  <c r="C419" i="1"/>
  <c r="H412" i="1"/>
  <c r="G412" i="1"/>
  <c r="H1180" i="1"/>
  <c r="G1180" i="1"/>
  <c r="G295" i="1"/>
  <c r="H295" i="1"/>
  <c r="B299" i="9"/>
  <c r="H634" i="1"/>
  <c r="G634" i="1"/>
  <c r="D425" i="4"/>
  <c r="F423" i="4"/>
  <c r="D644" i="4"/>
  <c r="C418" i="1"/>
  <c r="G20" i="9"/>
  <c r="H633" i="1"/>
  <c r="G633" i="1"/>
  <c r="D645" i="4"/>
  <c r="F643" i="4"/>
  <c r="C637" i="1"/>
  <c r="F301" i="4"/>
  <c r="C297" i="1"/>
  <c r="H1011" i="1"/>
  <c r="H8" i="3"/>
  <c r="G1011" i="1"/>
  <c r="E644" i="4"/>
  <c r="D418" i="1"/>
  <c r="E425" i="4"/>
  <c r="D420" i="1" s="1"/>
  <c r="H20" i="9"/>
  <c r="F300" i="4"/>
  <c r="C296" i="1"/>
  <c r="H417" i="1"/>
  <c r="G417" i="1"/>
  <c r="E645" i="4"/>
  <c r="D637" i="1"/>
  <c r="E20" i="9" l="1"/>
  <c r="B20" i="9" s="1"/>
  <c r="M3" i="9"/>
  <c r="H637" i="1"/>
  <c r="G637" i="1"/>
  <c r="H296" i="1"/>
  <c r="G296" i="1"/>
  <c r="F425" i="4"/>
  <c r="C420" i="1"/>
  <c r="D639" i="1"/>
  <c r="G419" i="1"/>
  <c r="H419" i="1"/>
  <c r="E646" i="4"/>
  <c r="D638" i="1"/>
  <c r="G297" i="1"/>
  <c r="H297" i="1"/>
  <c r="F645" i="4"/>
  <c r="C639" i="1"/>
  <c r="G418" i="1"/>
  <c r="H418" i="1"/>
  <c r="D646" i="4"/>
  <c r="F644" i="4"/>
  <c r="C638" i="1"/>
  <c r="H638" i="1" l="1"/>
  <c r="G638" i="1"/>
  <c r="G420" i="1"/>
  <c r="H420" i="1"/>
  <c r="H639" i="1"/>
  <c r="G639" i="1"/>
  <c r="D650" i="4"/>
  <c r="C640" i="1"/>
  <c r="F646" i="4"/>
  <c r="D649" i="4"/>
  <c r="D640" i="1"/>
  <c r="E650" i="4"/>
  <c r="E649" i="4"/>
  <c r="G334" i="9"/>
  <c r="H334" i="9"/>
  <c r="D644" i="1" l="1"/>
  <c r="I19" i="3"/>
  <c r="H640" i="1"/>
  <c r="G640" i="1"/>
  <c r="C644" i="1"/>
  <c r="H19" i="3"/>
  <c r="F650" i="4"/>
  <c r="E334" i="9"/>
  <c r="F649" i="4"/>
  <c r="C643" i="1"/>
  <c r="H18" i="3"/>
  <c r="G297" i="9"/>
  <c r="E297" i="9" s="1"/>
  <c r="B297" i="9" s="1"/>
  <c r="D643" i="1"/>
  <c r="I18" i="3"/>
  <c r="B334" i="9" l="1"/>
  <c r="E298" i="9"/>
  <c r="I8" i="3" s="1"/>
  <c r="H643" i="1"/>
  <c r="G643" i="1"/>
  <c r="H7" i="3"/>
  <c r="H644" i="1"/>
  <c r="G644" i="1"/>
  <c r="J3" i="9" l="1"/>
  <c r="L293" i="9" l="1"/>
  <c r="F293" i="9" s="1"/>
  <c r="H295" i="9"/>
  <c r="G295" i="9"/>
  <c r="G18" i="9"/>
  <c r="H18" i="9"/>
  <c r="J17" i="9"/>
  <c r="G15" i="9"/>
  <c r="K11" i="9"/>
  <c r="J8" i="9"/>
  <c r="I5" i="9"/>
  <c r="G17" i="9"/>
  <c r="I13" i="9"/>
  <c r="K12" i="9"/>
  <c r="I6" i="9"/>
  <c r="J9" i="9"/>
  <c r="H16" i="9"/>
  <c r="M15" i="9"/>
  <c r="H17" i="9"/>
  <c r="K8" i="9"/>
  <c r="L16" i="9"/>
  <c r="I8" i="9"/>
  <c r="K13" i="9"/>
  <c r="I7" i="9"/>
  <c r="H22" i="9"/>
  <c r="I17" i="9"/>
  <c r="G21" i="9"/>
  <c r="L15" i="9"/>
  <c r="J13" i="9"/>
  <c r="J10" i="9"/>
  <c r="I9" i="9"/>
  <c r="G16" i="9"/>
  <c r="J5" i="9"/>
  <c r="K10" i="9"/>
  <c r="K9" i="9"/>
  <c r="J12" i="9"/>
  <c r="G22" i="9"/>
  <c r="E22" i="9" s="1"/>
  <c r="B22" i="9" s="1"/>
  <c r="M16" i="9"/>
  <c r="I12" i="9"/>
  <c r="J7" i="9"/>
  <c r="I11" i="9"/>
  <c r="J6" i="9"/>
  <c r="K7" i="9"/>
  <c r="J11" i="9"/>
  <c r="K6" i="9"/>
  <c r="K5" i="9"/>
  <c r="H21" i="9"/>
  <c r="H15" i="9"/>
  <c r="E11" i="9" l="1"/>
  <c r="B11" i="9" s="1"/>
  <c r="F16" i="9"/>
  <c r="E18" i="9"/>
  <c r="B18" i="9" s="1"/>
  <c r="F15" i="9"/>
  <c r="E17" i="9"/>
  <c r="B17" i="9" s="1"/>
  <c r="E295" i="9"/>
  <c r="B295" i="9" s="1"/>
  <c r="E12" i="9"/>
  <c r="B12" i="9" s="1"/>
  <c r="E9" i="9"/>
  <c r="B9" i="9" s="1"/>
  <c r="E21" i="9"/>
  <c r="B21" i="9" s="1"/>
  <c r="E6" i="9"/>
  <c r="B6" i="9" s="1"/>
  <c r="E5" i="9"/>
  <c r="E13" i="9"/>
  <c r="B13" i="9" s="1"/>
  <c r="E16" i="9"/>
  <c r="E7" i="9"/>
  <c r="B7" i="9" s="1"/>
  <c r="E15" i="9"/>
  <c r="E10" i="9"/>
  <c r="B10" i="9" s="1"/>
  <c r="E8" i="9"/>
  <c r="B8" i="9" s="1"/>
  <c r="B293" i="9"/>
  <c r="F23" i="9"/>
  <c r="F14" i="9" l="1"/>
  <c r="F3" i="9" s="1"/>
  <c r="B16" i="9"/>
  <c r="E23" i="9"/>
  <c r="I7" i="3" s="1"/>
  <c r="E14" i="9"/>
  <c r="I12" i="3" s="1"/>
  <c r="B15" i="9"/>
  <c r="B5" i="9"/>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<sst xmlns="http://schemas.openxmlformats.org/spreadsheetml/2006/main" count="4716" uniqueCount="3652">
  <si>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</si>
  <si>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</si>
  <si>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</si>
  <si>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</si>
  <si>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</si>
  <si>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</si>
  <si>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</si>
  <si>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</si>
  <si>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</si>
  <si>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</si>
  <si>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</si>
  <si>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</si>
  <si>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</si>
  <si>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</si>
  <si>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</si>
  <si>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</si>
  <si>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</si>
  <si>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</si>
  <si>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</si>
  <si>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</si>
  <si>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</si>
  <si>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</si>
  <si>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</si>
  <si>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</si>
  <si>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</si>
  <si>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</si>
  <si>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</si>
  <si>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</si>
  <si>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</si>
  <si>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</si>
  <si>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</si>
  <si>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VLAKIĆ MARTIJANEC</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</si>
  <si>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</si>
  <si>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</si>
  <si>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</si>
  <si>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</si>
  <si>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</si>
  <si>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</si>
  <si>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</si>
  <si>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</si>
  <si>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</si>
  <si>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</si>
  <si>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</si>
  <si>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</si>
  <si>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</si>
  <si>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</si>
  <si>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</si>
  <si>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</si>
  <si>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</si>
  <si>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</si>
  <si>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</si>
  <si>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</si>
  <si>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</si>
  <si>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</si>
  <si>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</si>
  <si>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</si>
  <si>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51425 - DJEČJI VRTIĆ VLAKIĆ MARTIJANEC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</si>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</sst>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352038.71</v>
      </c>
      <c r="D2" s="7">
        <f>'PR-RAS'!E6</f>
        <v>424198.87</v>
      </c>
      <c r="E2" s="7">
        <v>0</v>
      </c>
      <c r="F2" s="7">
        <v>0</v>
      </c>
      <c r="G2" s="8">
        <f t="shared" ref="G2:G274" si="0">(B2/1000)*(C2*1+D2*2)</f>
        <v>1200.4364499999999</v>
      </c>
      <c r="H2" s="8">
        <f t="shared" ref="H2:H274" si="1">ABS(C2-ROUND(C2,0))+ABS(D2-ROUND(D2,0))</f>
        <v>0.41999999998370185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4129.45</v>
      </c>
      <c r="D45" s="2">
        <f>'PR-RAS'!E49</f>
        <v>946.4</v>
      </c>
      <c r="E45" s="2">
        <v>0</v>
      </c>
      <c r="F45" s="2">
        <v>0</v>
      </c>
      <c r="G45" s="3">
        <f t="shared" si="0"/>
        <v>264.97899999999998</v>
      </c>
      <c r="H45" s="3">
        <f t="shared" si="1"/>
        <v>0.84999999999979536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4129.45</v>
      </c>
      <c r="D64" s="2">
        <f>'PR-RAS'!E68</f>
        <v>946.4</v>
      </c>
      <c r="E64" s="2">
        <v>0</v>
      </c>
      <c r="F64" s="2">
        <v>0</v>
      </c>
      <c r="G64" s="3">
        <f t="shared" si="0"/>
        <v>379.40174999999999</v>
      </c>
      <c r="H64" s="3">
        <f t="shared" si="1"/>
        <v>0.84999999999979536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4129.45</v>
      </c>
      <c r="D65" s="2">
        <f>'PR-RAS'!E69</f>
        <v>946.4</v>
      </c>
      <c r="E65" s="2">
        <v>0</v>
      </c>
      <c r="F65" s="2">
        <v>0</v>
      </c>
      <c r="G65" s="3">
        <f t="shared" si="0"/>
        <v>385.42400000000004</v>
      </c>
      <c r="H65" s="3">
        <f t="shared" si="1"/>
        <v>0.84999999999979536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2.2599999999999998</v>
      </c>
      <c r="D78" s="2">
        <f>'PR-RAS'!E82</f>
        <v>62.29</v>
      </c>
      <c r="E78" s="2">
        <v>0</v>
      </c>
      <c r="F78" s="2">
        <v>0</v>
      </c>
      <c r="G78" s="3">
        <f t="shared" si="0"/>
        <v>9.7666800000000009</v>
      </c>
      <c r="H78" s="3">
        <f t="shared" si="1"/>
        <v>0.54999999999999893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2.2599999999999998</v>
      </c>
      <c r="D79" s="2">
        <f>'PR-RAS'!E83</f>
        <v>62.29</v>
      </c>
      <c r="E79" s="2">
        <v>0</v>
      </c>
      <c r="F79" s="2">
        <v>0</v>
      </c>
      <c r="G79" s="3">
        <f t="shared" si="0"/>
        <v>9.8935200000000005</v>
      </c>
      <c r="H79" s="3">
        <f t="shared" si="1"/>
        <v>0.54999999999999893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2.2599999999999998</v>
      </c>
      <c r="D86" s="2">
        <f>'PR-RAS'!E90</f>
        <v>62.29</v>
      </c>
      <c r="E86" s="2">
        <v>0</v>
      </c>
      <c r="F86" s="2">
        <v>0</v>
      </c>
      <c r="G86" s="3">
        <f t="shared" si="0"/>
        <v>10.781400000000001</v>
      </c>
      <c r="H86" s="3">
        <f t="shared" si="1"/>
        <v>0.54999999999999893</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81332</v>
      </c>
      <c r="D102" s="2">
        <f>'PR-RAS'!E106</f>
        <v>81015.64</v>
      </c>
      <c r="E102" s="2">
        <v>0</v>
      </c>
      <c r="F102" s="2">
        <v>0</v>
      </c>
      <c r="G102" s="3">
        <f t="shared" si="0"/>
        <v>24579.691280000003</v>
      </c>
      <c r="H102" s="3">
        <f t="shared" si="1"/>
        <v>0.36000000000058208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81332</v>
      </c>
      <c r="D108" s="2">
        <f>'PR-RAS'!E112</f>
        <v>81015.64</v>
      </c>
      <c r="E108" s="2">
        <v>0</v>
      </c>
      <c r="F108" s="2">
        <v>0</v>
      </c>
      <c r="G108" s="3">
        <f t="shared" si="0"/>
        <v>26039.87096</v>
      </c>
      <c r="H108" s="3">
        <f t="shared" si="1"/>
        <v>0.36000000000058208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81332</v>
      </c>
      <c r="D113" s="2">
        <f>'PR-RAS'!E117</f>
        <v>81015.64</v>
      </c>
      <c r="E113" s="2">
        <v>0</v>
      </c>
      <c r="F113" s="2">
        <v>0</v>
      </c>
      <c r="G113" s="3">
        <f t="shared" si="0"/>
        <v>27256.68736</v>
      </c>
      <c r="H113" s="3">
        <f t="shared" si="1"/>
        <v>0.36000000000058208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10075</v>
      </c>
      <c r="D121" s="2">
        <f>'PR-RAS'!E125</f>
        <v>174.54</v>
      </c>
      <c r="E121" s="2">
        <v>0</v>
      </c>
      <c r="F121" s="2">
        <v>0</v>
      </c>
      <c r="G121" s="3">
        <f t="shared" si="0"/>
        <v>1250.8896</v>
      </c>
      <c r="H121" s="3">
        <f t="shared" si="1"/>
        <v>0.46000000000000796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75</v>
      </c>
      <c r="D122" s="2">
        <f>'PR-RAS'!E126</f>
        <v>174.54</v>
      </c>
      <c r="E122" s="2">
        <v>0</v>
      </c>
      <c r="F122" s="2">
        <v>0</v>
      </c>
      <c r="G122" s="3">
        <f t="shared" si="0"/>
        <v>51.313679999999998</v>
      </c>
      <c r="H122" s="3">
        <f t="shared" si="1"/>
        <v>0.46000000000000796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75</v>
      </c>
      <c r="D124" s="2">
        <f>'PR-RAS'!E128</f>
        <v>174.54</v>
      </c>
      <c r="E124" s="2">
        <v>0</v>
      </c>
      <c r="F124" s="2">
        <v>0</v>
      </c>
      <c r="G124" s="3">
        <f t="shared" si="0"/>
        <v>52.161839999999998</v>
      </c>
      <c r="H124" s="3">
        <f t="shared" si="1"/>
        <v>0.46000000000000796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256500</v>
      </c>
      <c r="D130" s="2">
        <f>'PR-RAS'!E134</f>
        <v>342000</v>
      </c>
      <c r="E130" s="2">
        <v>0</v>
      </c>
      <c r="F130" s="2">
        <v>0</v>
      </c>
      <c r="G130" s="3">
        <f t="shared" si="0"/>
        <v>121324.5</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256500</v>
      </c>
      <c r="D131" s="2">
        <f>'PR-RAS'!E135</f>
        <v>342000</v>
      </c>
      <c r="E131" s="2">
        <v>0</v>
      </c>
      <c r="F131" s="2">
        <v>0</v>
      </c>
      <c r="G131" s="3">
        <f t="shared" si="0"/>
        <v>122265</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256500</v>
      </c>
      <c r="D132" s="2">
        <f>'PR-RAS'!E136</f>
        <v>342000</v>
      </c>
      <c r="E132" s="2">
        <v>0</v>
      </c>
      <c r="F132" s="2">
        <v>0</v>
      </c>
      <c r="G132" s="3">
        <f t="shared" si="0"/>
        <v>123205.5</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321956.39</v>
      </c>
      <c r="D148" s="2">
        <f>'PR-RAS'!E152</f>
        <v>410764.31999999995</v>
      </c>
      <c r="E148" s="2">
        <v>0</v>
      </c>
      <c r="F148" s="2">
        <v>0</v>
      </c>
      <c r="G148" s="3">
        <f t="shared" si="0"/>
        <v>168092.29940999995</v>
      </c>
      <c r="H148" s="3">
        <f t="shared" si="1"/>
        <v>0.7099999999627471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257310.15</v>
      </c>
      <c r="D149" s="2">
        <f>'PR-RAS'!E153</f>
        <v>329430.27999999997</v>
      </c>
      <c r="E149" s="2">
        <v>0</v>
      </c>
      <c r="F149" s="2">
        <v>0</v>
      </c>
      <c r="G149" s="3">
        <f t="shared" si="0"/>
        <v>135593.26507999998</v>
      </c>
      <c r="H149" s="3">
        <f t="shared" si="1"/>
        <v>0.42999999996391125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219737.09</v>
      </c>
      <c r="D150" s="2">
        <f>'PR-RAS'!E154</f>
        <v>269938.03999999998</v>
      </c>
      <c r="E150" s="2">
        <v>0</v>
      </c>
      <c r="F150" s="2">
        <v>0</v>
      </c>
      <c r="G150" s="3">
        <f t="shared" si="0"/>
        <v>113182.36232999999</v>
      </c>
      <c r="H150" s="3">
        <f t="shared" si="1"/>
        <v>0.12999999997555278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219737.09</v>
      </c>
      <c r="D151" s="2">
        <f>'PR-RAS'!E155</f>
        <v>269938.03999999998</v>
      </c>
      <c r="E151" s="2">
        <v>0</v>
      </c>
      <c r="F151" s="2">
        <v>0</v>
      </c>
      <c r="G151" s="3">
        <f t="shared" si="0"/>
        <v>113941.97549999999</v>
      </c>
      <c r="H151" s="3">
        <f t="shared" si="1"/>
        <v>0.12999999997555278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7815.5</v>
      </c>
      <c r="D155" s="2">
        <f>'PR-RAS'!E159</f>
        <v>23725.45</v>
      </c>
      <c r="E155" s="2">
        <v>0</v>
      </c>
      <c r="F155" s="2">
        <v>0</v>
      </c>
      <c r="G155" s="3">
        <f t="shared" si="0"/>
        <v>8511.0256000000008</v>
      </c>
      <c r="H155" s="3">
        <f t="shared" si="1"/>
        <v>0.9500000000007276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29757.56</v>
      </c>
      <c r="D156" s="2">
        <f>'PR-RAS'!E160</f>
        <v>35766.79</v>
      </c>
      <c r="E156" s="2">
        <v>0</v>
      </c>
      <c r="F156" s="2">
        <v>0</v>
      </c>
      <c r="G156" s="3">
        <f t="shared" si="0"/>
        <v>15700.126699999999</v>
      </c>
      <c r="H156" s="3">
        <f t="shared" si="1"/>
        <v>0.64999999999781721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29757.56</v>
      </c>
      <c r="D158" s="2">
        <f>'PR-RAS'!E162</f>
        <v>35766.79</v>
      </c>
      <c r="E158" s="2">
        <v>0</v>
      </c>
      <c r="F158" s="2">
        <v>0</v>
      </c>
      <c r="G158" s="3">
        <f t="shared" si="0"/>
        <v>15902.708979999999</v>
      </c>
      <c r="H158" s="3">
        <f t="shared" si="1"/>
        <v>0.64999999999781721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63666.039999999994</v>
      </c>
      <c r="D160" s="2">
        <f>'PR-RAS'!E164</f>
        <v>79946.219999999987</v>
      </c>
      <c r="E160" s="2">
        <v>0</v>
      </c>
      <c r="F160" s="2">
        <v>0</v>
      </c>
      <c r="G160" s="3">
        <f t="shared" si="0"/>
        <v>35545.798319999994</v>
      </c>
      <c r="H160" s="3">
        <f t="shared" si="1"/>
        <v>0.2599999999802094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10622.99</v>
      </c>
      <c r="D161" s="2">
        <f>'PR-RAS'!E165</f>
        <v>17294.36</v>
      </c>
      <c r="E161" s="2">
        <v>0</v>
      </c>
      <c r="F161" s="2">
        <v>0</v>
      </c>
      <c r="G161" s="3">
        <f t="shared" si="0"/>
        <v>7233.8735999999999</v>
      </c>
      <c r="H161" s="3">
        <f t="shared" si="1"/>
        <v>0.37000000000080036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138</v>
      </c>
      <c r="D162" s="2">
        <f>'PR-RAS'!E166</f>
        <v>45</v>
      </c>
      <c r="E162" s="2">
        <v>0</v>
      </c>
      <c r="F162" s="2">
        <v>0</v>
      </c>
      <c r="G162" s="3">
        <f t="shared" si="0"/>
        <v>36.707999999999998</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8892.19</v>
      </c>
      <c r="D163" s="2">
        <f>'PR-RAS'!E167</f>
        <v>15383.16</v>
      </c>
      <c r="E163" s="2">
        <v>0</v>
      </c>
      <c r="F163" s="2">
        <v>0</v>
      </c>
      <c r="G163" s="3">
        <f t="shared" si="0"/>
        <v>6424.6786200000006</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1056.3</v>
      </c>
      <c r="D164" s="2">
        <f>'PR-RAS'!E168</f>
        <v>800</v>
      </c>
      <c r="E164" s="2">
        <v>0</v>
      </c>
      <c r="F164" s="2">
        <v>0</v>
      </c>
      <c r="G164" s="3">
        <f t="shared" si="0"/>
        <v>432.97690000000006</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536.5</v>
      </c>
      <c r="D165" s="2">
        <f>'PR-RAS'!E169</f>
        <v>1066.2</v>
      </c>
      <c r="E165" s="2">
        <v>0</v>
      </c>
      <c r="F165" s="2">
        <v>0</v>
      </c>
      <c r="G165" s="3">
        <f t="shared" si="0"/>
        <v>437.69960000000003</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39229.75</v>
      </c>
      <c r="D166" s="2">
        <f>'PR-RAS'!E170</f>
        <v>37773.199999999997</v>
      </c>
      <c r="E166" s="2">
        <v>0</v>
      </c>
      <c r="F166" s="2">
        <v>0</v>
      </c>
      <c r="G166" s="3">
        <f t="shared" si="0"/>
        <v>18938.064750000001</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9372.7099999999991</v>
      </c>
      <c r="D167" s="2">
        <f>'PR-RAS'!E171</f>
        <v>8205.84</v>
      </c>
      <c r="E167" s="2">
        <v>0</v>
      </c>
      <c r="F167" s="2">
        <v>0</v>
      </c>
      <c r="G167" s="3">
        <f t="shared" si="0"/>
        <v>4280.20874</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19679.099999999999</v>
      </c>
      <c r="D168" s="2">
        <f>'PR-RAS'!E172</f>
        <v>22160.9</v>
      </c>
      <c r="E168" s="2">
        <v>0</v>
      </c>
      <c r="F168" s="2">
        <v>0</v>
      </c>
      <c r="G168" s="3">
        <f t="shared" si="0"/>
        <v>10688.150300000001</v>
      </c>
      <c r="H168" s="3">
        <f t="shared" si="1"/>
        <v>0.19999999999708962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6046.79</v>
      </c>
      <c r="D169" s="2">
        <f>'PR-RAS'!E173</f>
        <v>6391.6</v>
      </c>
      <c r="E169" s="2">
        <v>0</v>
      </c>
      <c r="F169" s="2">
        <v>0</v>
      </c>
      <c r="G169" s="3">
        <f t="shared" si="0"/>
        <v>3163.4383200000007</v>
      </c>
      <c r="H169" s="3">
        <f t="shared" si="1"/>
        <v>0.60999999999967258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213.97</v>
      </c>
      <c r="D170" s="2">
        <f>'PR-RAS'!E174</f>
        <v>273.27</v>
      </c>
      <c r="E170" s="2">
        <v>0</v>
      </c>
      <c r="F170" s="2">
        <v>0</v>
      </c>
      <c r="G170" s="3">
        <f t="shared" si="0"/>
        <v>128.52619000000001</v>
      </c>
      <c r="H170" s="3">
        <f t="shared" si="1"/>
        <v>0.29999999999998295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3770.93</v>
      </c>
      <c r="D171" s="2">
        <f>'PR-RAS'!E175</f>
        <v>741.59</v>
      </c>
      <c r="E171" s="2">
        <v>0</v>
      </c>
      <c r="F171" s="2">
        <v>0</v>
      </c>
      <c r="G171" s="3">
        <f t="shared" si="0"/>
        <v>893.19870000000003</v>
      </c>
      <c r="H171" s="3">
        <f t="shared" si="1"/>
        <v>0.48000000000013188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146.25</v>
      </c>
      <c r="D173" s="2">
        <f>'PR-RAS'!E177</f>
        <v>0</v>
      </c>
      <c r="E173" s="2">
        <v>0</v>
      </c>
      <c r="F173" s="2">
        <v>0</v>
      </c>
      <c r="G173" s="3">
        <f t="shared" si="0"/>
        <v>25.154999999999998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12357.130000000001</v>
      </c>
      <c r="D174" s="2">
        <f>'PR-RAS'!E178</f>
        <v>22657.87</v>
      </c>
      <c r="E174" s="2">
        <v>0</v>
      </c>
      <c r="F174" s="2">
        <v>0</v>
      </c>
      <c r="G174" s="3">
        <f t="shared" si="0"/>
        <v>9977.4065099999989</v>
      </c>
      <c r="H174" s="3">
        <f t="shared" si="1"/>
        <v>0.26000000000203727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493.46</v>
      </c>
      <c r="D175" s="2">
        <f>'PR-RAS'!E179</f>
        <v>571.96</v>
      </c>
      <c r="E175" s="2">
        <v>0</v>
      </c>
      <c r="F175" s="2">
        <v>0</v>
      </c>
      <c r="G175" s="3">
        <f t="shared" si="0"/>
        <v>284.90411999999998</v>
      </c>
      <c r="H175" s="3">
        <f t="shared" si="1"/>
        <v>0.49999999999994316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3999.95</v>
      </c>
      <c r="D176" s="2">
        <f>'PR-RAS'!E180</f>
        <v>11637.48</v>
      </c>
      <c r="E176" s="2">
        <v>0</v>
      </c>
      <c r="F176" s="2">
        <v>0</v>
      </c>
      <c r="G176" s="3">
        <f t="shared" si="0"/>
        <v>4773.1092499999995</v>
      </c>
      <c r="H176" s="3">
        <f t="shared" si="1"/>
        <v>0.52999999999974534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2983.5</v>
      </c>
      <c r="D178" s="2">
        <f>'PR-RAS'!E182</f>
        <v>3368.25</v>
      </c>
      <c r="E178" s="2">
        <v>0</v>
      </c>
      <c r="F178" s="2">
        <v>0</v>
      </c>
      <c r="G178" s="3">
        <f t="shared" si="0"/>
        <v>1720.4399999999998</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1002.37</v>
      </c>
      <c r="D180" s="2">
        <f>'PR-RAS'!E184</f>
        <v>865.32</v>
      </c>
      <c r="E180" s="2">
        <v>0</v>
      </c>
      <c r="F180" s="2">
        <v>0</v>
      </c>
      <c r="G180" s="3">
        <f t="shared" si="0"/>
        <v>489.20879000000002</v>
      </c>
      <c r="H180" s="3">
        <f t="shared" si="1"/>
        <v>0.69000000000005457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230.87</v>
      </c>
      <c r="D181" s="2">
        <f>'PR-RAS'!E185</f>
        <v>1225.06</v>
      </c>
      <c r="E181" s="2">
        <v>0</v>
      </c>
      <c r="F181" s="2">
        <v>0</v>
      </c>
      <c r="G181" s="3">
        <f t="shared" si="0"/>
        <v>482.57819999999992</v>
      </c>
      <c r="H181" s="3">
        <f t="shared" si="1"/>
        <v>0.18999999999994088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1462.5</v>
      </c>
      <c r="D182" s="2">
        <f>'PR-RAS'!E186</f>
        <v>1462.5</v>
      </c>
      <c r="E182" s="2">
        <v>0</v>
      </c>
      <c r="F182" s="2">
        <v>0</v>
      </c>
      <c r="G182" s="3">
        <f t="shared" si="0"/>
        <v>794.13749999999993</v>
      </c>
      <c r="H182" s="3">
        <f t="shared" si="1"/>
        <v>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2184.48</v>
      </c>
      <c r="D183" s="2">
        <f>'PR-RAS'!E187</f>
        <v>3527.3</v>
      </c>
      <c r="E183" s="2">
        <v>0</v>
      </c>
      <c r="F183" s="2">
        <v>0</v>
      </c>
      <c r="G183" s="3">
        <f t="shared" si="0"/>
        <v>1681.5125599999999</v>
      </c>
      <c r="H183" s="3">
        <f t="shared" si="1"/>
        <v>0.78000000000020009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1456.17</v>
      </c>
      <c r="D190" s="2">
        <f>'PR-RAS'!E194</f>
        <v>2220.79</v>
      </c>
      <c r="E190" s="2">
        <v>0</v>
      </c>
      <c r="F190" s="2">
        <v>0</v>
      </c>
      <c r="G190" s="3">
        <f t="shared" si="0"/>
        <v>1114.6747499999999</v>
      </c>
      <c r="H190" s="3">
        <f t="shared" si="1"/>
        <v>0.38000000000010914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150.08000000000001</v>
      </c>
      <c r="E193" s="2">
        <v>0</v>
      </c>
      <c r="F193" s="2">
        <v>0</v>
      </c>
      <c r="G193" s="3">
        <f t="shared" si="0"/>
        <v>57.630720000000004</v>
      </c>
      <c r="H193" s="3">
        <f t="shared" si="1"/>
        <v>8.0000000000012506E-2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21.25</v>
      </c>
      <c r="D195" s="2">
        <f>'PR-RAS'!E199</f>
        <v>0</v>
      </c>
      <c r="E195" s="2">
        <v>0</v>
      </c>
      <c r="F195" s="2">
        <v>0</v>
      </c>
      <c r="G195" s="3">
        <f t="shared" si="0"/>
        <v>4.1225000000000005</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1434.92</v>
      </c>
      <c r="D197" s="2">
        <f>'PR-RAS'!E201</f>
        <v>2070.71</v>
      </c>
      <c r="E197" s="2">
        <v>0</v>
      </c>
      <c r="F197" s="2">
        <v>0</v>
      </c>
      <c r="G197" s="3">
        <f t="shared" si="0"/>
        <v>1092.96264</v>
      </c>
      <c r="H197" s="3">
        <f t="shared" si="1"/>
        <v>0.36999999999989086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980.2</v>
      </c>
      <c r="D198" s="2">
        <f>'PR-RAS'!E202</f>
        <v>1387.82</v>
      </c>
      <c r="E198" s="2">
        <v>0</v>
      </c>
      <c r="F198" s="2">
        <v>0</v>
      </c>
      <c r="G198" s="3">
        <f t="shared" si="0"/>
        <v>739.90048000000002</v>
      </c>
      <c r="H198" s="3">
        <f t="shared" si="1"/>
        <v>0.38000000000010914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980.2</v>
      </c>
      <c r="D212" s="2">
        <f>'PR-RAS'!E216</f>
        <v>1387.82</v>
      </c>
      <c r="E212" s="2">
        <v>0</v>
      </c>
      <c r="F212" s="2">
        <v>0</v>
      </c>
      <c r="G212" s="3">
        <f t="shared" si="0"/>
        <v>792.48224000000005</v>
      </c>
      <c r="H212" s="3">
        <f t="shared" si="1"/>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980.2</v>
      </c>
      <c r="D213" s="2">
        <f>'PR-RAS'!E217</f>
        <v>1387.82</v>
      </c>
      <c r="E213" s="2">
        <v>0</v>
      </c>
      <c r="F213" s="2">
        <v>0</v>
      </c>
      <c r="G213" s="3">
        <f t="shared" si="0"/>
        <v>796.23807999999997</v>
      </c>
      <c r="H213" s="3">
        <f t="shared" si="1"/>
        <v>0.38000000000010914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321956.39</v>
      </c>
      <c r="D295" s="2">
        <f>'PR-RAS'!E299</f>
        <v>410764.31999999995</v>
      </c>
      <c r="E295" s="2">
        <v>0</v>
      </c>
      <c r="F295" s="2">
        <v>0</v>
      </c>
      <c r="G295" s="3">
        <f t="shared" si="12"/>
        <v>336184.5988199999</v>
      </c>
      <c r="H295" s="3">
        <f t="shared" si="13"/>
        <v>0.7099999999627471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30082.320000000007</v>
      </c>
      <c r="D296" s="2">
        <f>'PR-RAS'!E300</f>
        <v>13434.550000000047</v>
      </c>
      <c r="E296" s="2">
        <v>0</v>
      </c>
      <c r="F296" s="2">
        <v>0</v>
      </c>
      <c r="G296" s="3">
        <f t="shared" si="12"/>
        <v>16800.66890000003</v>
      </c>
      <c r="H296" s="3">
        <f t="shared" si="13"/>
        <v>0.76999999996041879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2476.38</v>
      </c>
      <c r="D298" s="2">
        <f>'PR-RAS'!E302</f>
        <v>7318.26</v>
      </c>
      <c r="E298" s="2">
        <v>0</v>
      </c>
      <c r="F298" s="2">
        <v>0</v>
      </c>
      <c r="G298" s="3">
        <f t="shared" si="12"/>
        <v>5082.5313000000006</v>
      </c>
      <c r="H298" s="3">
        <f t="shared" si="13"/>
        <v>0.64000000000032742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2034.21</v>
      </c>
      <c r="D355" s="2">
        <f>'PR-RAS'!E360</f>
        <v>639</v>
      </c>
      <c r="E355" s="2">
        <v>0</v>
      </c>
      <c r="F355" s="2">
        <v>0</v>
      </c>
      <c r="G355" s="3">
        <f t="shared" si="12"/>
        <v>1172.52234</v>
      </c>
      <c r="H355" s="3">
        <f t="shared" si="13"/>
        <v>0.21000000000003638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2034.21</v>
      </c>
      <c r="D368" s="2">
        <f>'PR-RAS'!E373</f>
        <v>639</v>
      </c>
      <c r="E368" s="2">
        <v>0</v>
      </c>
      <c r="F368" s="2">
        <v>0</v>
      </c>
      <c r="G368" s="3">
        <f t="shared" si="12"/>
        <v>1215.58107</v>
      </c>
      <c r="H368" s="3">
        <f t="shared" si="13"/>
        <v>0.21000000000003638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2034.21</v>
      </c>
      <c r="D374" s="2">
        <f>'PR-RAS'!E379</f>
        <v>639</v>
      </c>
      <c r="E374" s="2">
        <v>0</v>
      </c>
      <c r="F374" s="2">
        <v>0</v>
      </c>
      <c r="G374" s="3">
        <f t="shared" si="12"/>
        <v>1235.45433</v>
      </c>
      <c r="H374" s="3">
        <f t="shared" si="13"/>
        <v>0.21000000000003638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2034.21</v>
      </c>
      <c r="D381" s="2">
        <f>'PR-RAS'!E386</f>
        <v>639</v>
      </c>
      <c r="E381" s="2">
        <v>0</v>
      </c>
      <c r="F381" s="2">
        <v>0</v>
      </c>
      <c r="G381" s="3">
        <f t="shared" si="12"/>
        <v>1258.6397999999999</v>
      </c>
      <c r="H381" s="3">
        <f t="shared" si="13"/>
        <v>0.21000000000003638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2034.21</v>
      </c>
      <c r="D413" s="2">
        <f>'PR-RAS'!E418</f>
        <v>639</v>
      </c>
      <c r="E413" s="2">
        <v>0</v>
      </c>
      <c r="F413" s="2">
        <v>0</v>
      </c>
      <c r="G413" s="3">
        <f t="shared" si="12"/>
        <v>1364.6305199999999</v>
      </c>
      <c r="H413" s="3">
        <f t="shared" si="13"/>
        <v>0.21000000000003638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352038.71</v>
      </c>
      <c r="D417" s="2">
        <f>'PR-RAS'!E422</f>
        <v>424198.87</v>
      </c>
      <c r="E417" s="2">
        <v>0</v>
      </c>
      <c r="F417" s="2">
        <v>0</v>
      </c>
      <c r="G417" s="3">
        <f t="shared" si="12"/>
        <v>499381.56319999998</v>
      </c>
      <c r="H417" s="3">
        <f t="shared" si="13"/>
        <v>0.41999999998370185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323990.60000000003</v>
      </c>
      <c r="D418" s="2">
        <f>'PR-RAS'!E423</f>
        <v>411403.31999999995</v>
      </c>
      <c r="E418" s="2">
        <v>0</v>
      </c>
      <c r="F418" s="2">
        <v>0</v>
      </c>
      <c r="G418" s="3">
        <f t="shared" si="12"/>
        <v>478214.44907999999</v>
      </c>
      <c r="H418" s="3">
        <f t="shared" si="13"/>
        <v>0.71999999991385266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28048.109999999986</v>
      </c>
      <c r="D419" s="2">
        <f>'PR-RAS'!E424</f>
        <v>12795.550000000047</v>
      </c>
      <c r="E419" s="2">
        <v>0</v>
      </c>
      <c r="F419" s="2">
        <v>0</v>
      </c>
      <c r="G419" s="3">
        <f t="shared" si="12"/>
        <v>22421.189780000033</v>
      </c>
      <c r="H419" s="3">
        <f t="shared" si="13"/>
        <v>0.55999999993946403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2476.38</v>
      </c>
      <c r="D421" s="2">
        <f>'PR-RAS'!E426</f>
        <v>7318.26</v>
      </c>
      <c r="E421" s="2">
        <v>0</v>
      </c>
      <c r="F421" s="2">
        <v>0</v>
      </c>
      <c r="G421" s="3">
        <f t="shared" si="12"/>
        <v>7187.4180000000006</v>
      </c>
      <c r="H421" s="3">
        <f t="shared" si="13"/>
        <v>0.64000000000032742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352038.71</v>
      </c>
      <c r="D637" s="2">
        <f>'PR-RAS'!E643</f>
        <v>424198.87</v>
      </c>
      <c r="E637" s="2">
        <v>0</v>
      </c>
      <c r="F637" s="2">
        <v>0</v>
      </c>
      <c r="G637" s="3">
        <f t="shared" si="14"/>
        <v>763477.58219999995</v>
      </c>
      <c r="H637" s="3">
        <f t="shared" si="15"/>
        <v>0.41999999998370185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323990.60000000003</v>
      </c>
      <c r="D638" s="2">
        <f>'PR-RAS'!E644</f>
        <v>411403.31999999995</v>
      </c>
      <c r="E638" s="2">
        <v>0</v>
      </c>
      <c r="F638" s="2">
        <v>0</v>
      </c>
      <c r="G638" s="3">
        <f t="shared" si="14"/>
        <v>730509.84187999996</v>
      </c>
      <c r="H638" s="3">
        <f t="shared" si="15"/>
        <v>0.71999999991385266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28048.109999999986</v>
      </c>
      <c r="D639" s="2">
        <f>'PR-RAS'!E645</f>
        <v>12795.550000000047</v>
      </c>
      <c r="E639" s="2">
        <v>0</v>
      </c>
      <c r="F639" s="2">
        <v>0</v>
      </c>
      <c r="G639" s="3">
        <f t="shared" si="14"/>
        <v>34221.81598000005</v>
      </c>
      <c r="H639" s="3">
        <f t="shared" si="15"/>
        <v>0.55999999993946403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2476.38</v>
      </c>
      <c r="D641" s="2">
        <f>'PR-RAS'!E647</f>
        <v>7318.26</v>
      </c>
      <c r="E641" s="2">
        <v>0</v>
      </c>
      <c r="F641" s="2">
        <v>0</v>
      </c>
      <c r="G641" s="3">
        <f t="shared" si="14"/>
        <v>10952.256000000001</v>
      </c>
      <c r="H641" s="3">
        <f t="shared" si="15"/>
        <v>0.64000000000032742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30524.489999999987</v>
      </c>
      <c r="D643" s="2">
        <f>'PR-RAS'!E649</f>
        <v>20113.810000000049</v>
      </c>
      <c r="E643" s="2">
        <v>0</v>
      </c>
      <c r="F643" s="2">
        <v>0</v>
      </c>
      <c r="G643" s="3">
        <f t="shared" si="14"/>
        <v>45422.854620000056</v>
      </c>
      <c r="H643" s="3">
        <f t="shared" si="15"/>
        <v>0.6799999999384454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32668.53</v>
      </c>
      <c r="D646" s="2">
        <f>'PR-RAS'!E653</f>
        <v>38542.050000000003</v>
      </c>
      <c r="E646" s="2">
        <v>0</v>
      </c>
      <c r="F646" s="2">
        <v>0</v>
      </c>
      <c r="G646" s="3">
        <f t="shared" si="14"/>
        <v>70790.446349999998</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352846.44</v>
      </c>
      <c r="D647" s="2">
        <f>'PR-RAS'!E654</f>
        <v>426535.58</v>
      </c>
      <c r="E647" s="2">
        <v>0</v>
      </c>
      <c r="F647" s="2">
        <v>0</v>
      </c>
      <c r="G647" s="3">
        <f t="shared" si="14"/>
        <v>779022.76960000012</v>
      </c>
      <c r="H647" s="3">
        <f t="shared" si="15"/>
        <v>0.85999999998603016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324497.49</v>
      </c>
      <c r="D648" s="2">
        <f>'PR-RAS'!E655</f>
        <v>408802.68</v>
      </c>
      <c r="E648" s="2">
        <v>0</v>
      </c>
      <c r="F648" s="2">
        <v>0</v>
      </c>
      <c r="G648" s="3">
        <f t="shared" si="14"/>
        <v>738940.54395000008</v>
      </c>
      <c r="H648" s="3">
        <f t="shared" si="15"/>
        <v>0.80999999999767169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61017.479999999981</v>
      </c>
      <c r="D649" s="2">
        <f>'PR-RAS'!E656</f>
        <v>56274.950000000012</v>
      </c>
      <c r="E649" s="2">
        <v>0</v>
      </c>
      <c r="F649" s="2">
        <v>0</v>
      </c>
      <c r="G649" s="3">
        <f t="shared" si="14"/>
        <v>112471.66224000001</v>
      </c>
      <c r="H649" s="3">
        <f t="shared" si="15"/>
        <v>0.52999999996973202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22</v>
      </c>
      <c r="E651" s="2">
        <v>0</v>
      </c>
      <c r="F651" s="2">
        <v>0</v>
      </c>
      <c r="G651" s="3">
        <f t="shared" si="14"/>
        <v>41.6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486</v>
      </c>
      <c r="D676" s="2">
        <f>'PR-RAS'!E683</f>
        <v>946.4</v>
      </c>
      <c r="E676" s="2">
        <v>0</v>
      </c>
      <c r="F676" s="2">
        <v>0</v>
      </c>
      <c r="G676" s="3">
        <f t="shared" si="14"/>
        <v>1605.6900000000003</v>
      </c>
      <c r="H676" s="3">
        <f t="shared" si="15"/>
        <v>0.39999999999997726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3643.45</v>
      </c>
      <c r="D677" s="2">
        <f>'PR-RAS'!E684</f>
        <v>0</v>
      </c>
      <c r="E677" s="2">
        <v>0</v>
      </c>
      <c r="F677" s="2">
        <v>0</v>
      </c>
      <c r="G677" s="3">
        <f t="shared" si="14"/>
        <v>2462.9722000000002</v>
      </c>
      <c r="H677" s="3">
        <f t="shared" si="15"/>
        <v>0.4499999999998181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81332</v>
      </c>
      <c r="D717" s="2">
        <f>'PR-RAS'!E724</f>
        <v>81015.64</v>
      </c>
      <c r="E717" s="2">
        <v>0</v>
      </c>
      <c r="F717" s="2">
        <v>0</v>
      </c>
      <c r="G717" s="3">
        <f t="shared" si="14"/>
        <v>174248.10848</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8892.19</v>
      </c>
      <c r="D727" s="2">
        <f>'PR-RAS'!E734</f>
        <v>15383.16</v>
      </c>
      <c r="E727" s="2">
        <v>0</v>
      </c>
      <c r="F727" s="2">
        <v>0</v>
      </c>
      <c r="G727" s="3">
        <f t="shared" si="14"/>
        <v>28792.078260000002</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253.82</v>
      </c>
      <c r="E731" s="2">
        <v>0</v>
      </c>
      <c r="F731" s="2">
        <v>0</v>
      </c>
      <c r="G731" s="3">
        <f t="shared" si="14"/>
        <v>370.5772</v>
      </c>
      <c r="H731" s="3">
        <f t="shared" si="15"/>
        <v>0.18000000000000682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260.19</v>
      </c>
      <c r="E732" s="2">
        <v>0</v>
      </c>
      <c r="F732" s="2">
        <v>0</v>
      </c>
      <c r="G732" s="3">
        <f t="shared" si="14"/>
        <v>380.39778000000001</v>
      </c>
      <c r="H732" s="3">
        <f t="shared" si="15"/>
        <v>0.18999999999999773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73" t="s">
        <v>3543</v>
      </c>
      <c r="B1" s="373"/>
      <c r="C1" s="373"/>
    </row>
    <row r="2" spans="1:16" ht="33" customHeight="1" x14ac:dyDescent="0.2">
      <c r="A2" s="374" t="s">
        <v>3544</v>
      </c>
      <c r="B2" s="375"/>
      <c r="C2" s="372"/>
      <c r="D2" s="5"/>
      <c r="E2" s="5"/>
      <c r="F2" s="5"/>
      <c r="G2" s="5"/>
      <c r="H2" s="5"/>
      <c r="I2" s="5"/>
      <c r="J2" s="5"/>
      <c r="K2" s="5"/>
      <c r="L2" s="5"/>
      <c r="M2" s="5"/>
      <c r="N2" s="5"/>
      <c r="O2" s="5"/>
      <c r="P2" s="5"/>
    </row>
    <row r="3" spans="1:16" ht="18.75" customHeight="1" x14ac:dyDescent="0.2">
      <c r="A3" s="205" t="s">
        <v>3545</v>
      </c>
      <c r="B3" s="376" t="s">
        <v>3546</v>
      </c>
      <c r="C3" s="372"/>
      <c r="D3" s="5"/>
      <c r="E3" s="5"/>
      <c r="F3" s="5"/>
      <c r="G3" s="5"/>
      <c r="H3" s="5"/>
      <c r="I3" s="5"/>
      <c r="J3" s="5"/>
      <c r="K3" s="5"/>
      <c r="L3" s="5"/>
      <c r="M3" s="5"/>
      <c r="N3" s="5"/>
      <c r="O3" s="5"/>
      <c r="P3" s="5"/>
    </row>
    <row r="4" spans="1:16" ht="37.5" hidden="1" customHeight="1" x14ac:dyDescent="0.2">
      <c r="A4" s="206" t="s">
        <v>3547</v>
      </c>
      <c r="B4" s="371" t="s">
        <v>3548</v>
      </c>
      <c r="C4" s="372"/>
      <c r="D4" s="5"/>
      <c r="E4" s="5"/>
      <c r="F4" s="5"/>
      <c r="G4" s="5"/>
      <c r="H4" s="5"/>
      <c r="I4" s="5"/>
      <c r="J4" s="5"/>
      <c r="K4" s="5"/>
      <c r="L4" s="5"/>
      <c r="M4" s="5"/>
      <c r="N4" s="5"/>
      <c r="O4" s="5"/>
      <c r="P4" s="5"/>
    </row>
    <row r="5" spans="1:16" ht="48" hidden="1" customHeight="1" x14ac:dyDescent="0.2">
      <c r="A5" s="206" t="s">
        <v>3547</v>
      </c>
      <c r="B5" s="371" t="s">
        <v>3549</v>
      </c>
      <c r="C5" s="372"/>
      <c r="D5" s="5"/>
      <c r="E5" s="5"/>
      <c r="F5" s="5"/>
      <c r="G5" s="5"/>
      <c r="H5" s="5"/>
      <c r="I5" s="5"/>
      <c r="J5" s="5"/>
      <c r="K5" s="5"/>
      <c r="L5" s="5"/>
      <c r="M5" s="5"/>
      <c r="N5" s="5"/>
      <c r="O5" s="5"/>
      <c r="P5" s="5"/>
    </row>
    <row r="6" spans="1:16" ht="59.25" hidden="1" customHeight="1" x14ac:dyDescent="0.2">
      <c r="A6" s="206" t="s">
        <v>3547</v>
      </c>
      <c r="B6" s="371" t="s">
        <v>3550</v>
      </c>
      <c r="C6" s="372"/>
      <c r="D6" s="5"/>
      <c r="E6" s="5"/>
      <c r="F6" s="5"/>
      <c r="G6" s="5"/>
      <c r="H6" s="5"/>
      <c r="I6" s="5"/>
      <c r="J6" s="5"/>
      <c r="K6" s="5"/>
      <c r="L6" s="5"/>
      <c r="M6" s="5"/>
      <c r="N6" s="5"/>
      <c r="O6" s="5"/>
      <c r="P6" s="5"/>
    </row>
    <row r="7" spans="1:16" ht="48" hidden="1" customHeight="1" x14ac:dyDescent="0.2">
      <c r="A7" s="206" t="s">
        <v>3551</v>
      </c>
      <c r="B7" s="371" t="s">
        <v>3552</v>
      </c>
      <c r="C7" s="372"/>
      <c r="D7" s="5"/>
      <c r="E7" s="5"/>
      <c r="F7" s="5"/>
      <c r="G7" s="5"/>
      <c r="H7" s="5"/>
      <c r="I7" s="5"/>
      <c r="J7" s="5"/>
      <c r="K7" s="5"/>
      <c r="L7" s="5"/>
      <c r="M7" s="5"/>
      <c r="N7" s="5"/>
      <c r="O7" s="5"/>
      <c r="P7" s="5"/>
    </row>
    <row r="8" spans="1:16" ht="41.25" hidden="1" customHeight="1" x14ac:dyDescent="0.2">
      <c r="A8" s="206" t="s">
        <v>3553</v>
      </c>
      <c r="B8" s="371" t="s">
        <v>3554</v>
      </c>
      <c r="C8" s="372"/>
      <c r="D8" s="5"/>
      <c r="E8" s="5"/>
      <c r="F8" s="5"/>
      <c r="G8" s="5"/>
      <c r="H8" s="5"/>
      <c r="I8" s="5"/>
      <c r="J8" s="5"/>
      <c r="K8" s="5"/>
      <c r="L8" s="5"/>
      <c r="M8" s="5"/>
      <c r="N8" s="5"/>
      <c r="O8" s="5"/>
      <c r="P8" s="5"/>
    </row>
    <row r="9" spans="1:16" ht="59.25" hidden="1" customHeight="1" x14ac:dyDescent="0.2">
      <c r="A9" s="206" t="s">
        <v>3555</v>
      </c>
      <c r="B9" s="371" t="s">
        <v>3556</v>
      </c>
      <c r="C9" s="372"/>
      <c r="D9" s="5"/>
      <c r="E9" s="5"/>
      <c r="F9" s="5"/>
      <c r="G9" s="5"/>
      <c r="H9" s="5"/>
      <c r="I9" s="5"/>
      <c r="J9" s="5"/>
      <c r="K9" s="5"/>
      <c r="L9" s="5"/>
      <c r="M9" s="5"/>
      <c r="N9" s="5"/>
      <c r="O9" s="5"/>
      <c r="P9" s="5"/>
    </row>
    <row r="10" spans="1:16" ht="61.5" hidden="1" customHeight="1" x14ac:dyDescent="0.2">
      <c r="A10" s="206" t="s">
        <v>3555</v>
      </c>
      <c r="B10" s="371" t="s">
        <v>3557</v>
      </c>
      <c r="C10" s="372"/>
      <c r="D10" s="5"/>
      <c r="E10" s="5"/>
      <c r="F10" s="5"/>
      <c r="G10" s="5"/>
      <c r="H10" s="5"/>
      <c r="I10" s="5"/>
      <c r="J10" s="5"/>
      <c r="K10" s="5"/>
      <c r="L10" s="5"/>
      <c r="M10" s="5"/>
      <c r="N10" s="5"/>
      <c r="O10" s="5"/>
      <c r="P10" s="5"/>
    </row>
    <row r="11" spans="1:16" ht="43.5" hidden="1" customHeight="1" x14ac:dyDescent="0.2">
      <c r="A11" s="206" t="s">
        <v>3555</v>
      </c>
      <c r="B11" s="371" t="s">
        <v>3558</v>
      </c>
      <c r="C11" s="372"/>
      <c r="D11" s="5"/>
      <c r="E11" s="5"/>
      <c r="F11" s="5"/>
      <c r="G11" s="5"/>
      <c r="H11" s="5"/>
      <c r="I11" s="5"/>
      <c r="J11" s="5"/>
      <c r="K11" s="5"/>
      <c r="L11" s="5"/>
      <c r="M11" s="5"/>
      <c r="N11" s="5"/>
      <c r="O11" s="5"/>
      <c r="P11" s="5"/>
    </row>
    <row r="12" spans="1:16" ht="27.75" hidden="1" customHeight="1" x14ac:dyDescent="0.2">
      <c r="A12" s="206" t="s">
        <v>3559</v>
      </c>
      <c r="B12" s="371" t="s">
        <v>3560</v>
      </c>
      <c r="C12" s="372"/>
      <c r="D12" s="5"/>
      <c r="E12" s="5"/>
      <c r="F12" s="5"/>
      <c r="G12" s="5"/>
      <c r="H12" s="5"/>
      <c r="I12" s="5"/>
      <c r="J12" s="5"/>
      <c r="K12" s="5"/>
      <c r="L12" s="5"/>
      <c r="M12" s="5"/>
      <c r="N12" s="5"/>
      <c r="O12" s="5"/>
      <c r="P12" s="5"/>
    </row>
    <row r="13" spans="1:16" ht="27.75" hidden="1" customHeight="1" x14ac:dyDescent="0.2">
      <c r="A13" s="206" t="s">
        <v>3561</v>
      </c>
      <c r="B13" s="371" t="s">
        <v>3562</v>
      </c>
      <c r="C13" s="372"/>
      <c r="D13" s="5"/>
      <c r="E13" s="5"/>
      <c r="F13" s="5"/>
      <c r="G13" s="5"/>
      <c r="H13" s="5"/>
      <c r="I13" s="5"/>
      <c r="J13" s="5"/>
      <c r="K13" s="5"/>
      <c r="L13" s="5"/>
      <c r="M13" s="5"/>
      <c r="N13" s="5"/>
      <c r="O13" s="5"/>
      <c r="P13" s="5"/>
    </row>
    <row r="14" spans="1:16" ht="45.75" hidden="1" customHeight="1" x14ac:dyDescent="0.2">
      <c r="A14" s="206" t="s">
        <v>3563</v>
      </c>
      <c r="B14" s="371" t="s">
        <v>3564</v>
      </c>
      <c r="C14" s="372"/>
      <c r="D14" s="5"/>
      <c r="E14" s="5"/>
      <c r="F14" s="5"/>
      <c r="G14" s="5"/>
      <c r="H14" s="5"/>
      <c r="I14" s="5"/>
      <c r="J14" s="5"/>
      <c r="K14" s="5"/>
      <c r="L14" s="5"/>
      <c r="M14" s="5"/>
      <c r="N14" s="5"/>
      <c r="O14" s="5"/>
      <c r="P14" s="5"/>
    </row>
    <row r="15" spans="1:16" ht="45.75" hidden="1" customHeight="1" x14ac:dyDescent="0.2">
      <c r="A15" s="206" t="s">
        <v>3565</v>
      </c>
      <c r="B15" s="371" t="s">
        <v>3566</v>
      </c>
      <c r="C15" s="372"/>
      <c r="D15" s="5"/>
      <c r="E15" s="5"/>
      <c r="F15" s="5"/>
      <c r="G15" s="5"/>
      <c r="H15" s="5"/>
      <c r="I15" s="5"/>
      <c r="J15" s="5"/>
      <c r="K15" s="5"/>
      <c r="L15" s="5"/>
      <c r="M15" s="5"/>
      <c r="N15" s="5"/>
      <c r="O15" s="5"/>
      <c r="P15" s="5"/>
    </row>
    <row r="16" spans="1:16" ht="51" hidden="1" customHeight="1" x14ac:dyDescent="0.2">
      <c r="A16" s="206" t="s">
        <v>3567</v>
      </c>
      <c r="B16" s="371" t="s">
        <v>3568</v>
      </c>
      <c r="C16" s="372"/>
      <c r="D16" s="5"/>
      <c r="E16" s="5"/>
      <c r="F16" s="5"/>
      <c r="G16" s="5"/>
      <c r="H16" s="5"/>
      <c r="I16" s="5"/>
      <c r="J16" s="5"/>
      <c r="K16" s="5"/>
      <c r="L16" s="5"/>
      <c r="M16" s="5"/>
      <c r="N16" s="5"/>
      <c r="O16" s="5"/>
      <c r="P16" s="5"/>
    </row>
    <row r="17" spans="1:16" ht="27.75" hidden="1" customHeight="1" x14ac:dyDescent="0.2">
      <c r="A17" s="206" t="s">
        <v>3569</v>
      </c>
      <c r="B17" s="371" t="s">
        <v>3570</v>
      </c>
      <c r="C17" s="372"/>
      <c r="D17" s="5"/>
      <c r="E17" s="5"/>
      <c r="F17" s="5"/>
      <c r="G17" s="5"/>
      <c r="H17" s="5"/>
      <c r="I17" s="5"/>
      <c r="J17" s="5"/>
      <c r="K17" s="5"/>
      <c r="L17" s="5"/>
      <c r="M17" s="5"/>
      <c r="N17" s="5"/>
      <c r="O17" s="5"/>
      <c r="P17" s="5"/>
    </row>
    <row r="18" spans="1:16" ht="27.75" hidden="1" customHeight="1" x14ac:dyDescent="0.2">
      <c r="A18" s="206" t="s">
        <v>3571</v>
      </c>
      <c r="B18" s="371" t="s">
        <v>3572</v>
      </c>
      <c r="C18" s="372"/>
      <c r="D18" s="5"/>
      <c r="E18" s="5"/>
      <c r="F18" s="5"/>
      <c r="G18" s="5"/>
      <c r="H18" s="5"/>
      <c r="I18" s="5"/>
      <c r="J18" s="5"/>
      <c r="K18" s="5"/>
      <c r="L18" s="5"/>
      <c r="M18" s="5"/>
      <c r="N18" s="5"/>
      <c r="O18" s="5"/>
      <c r="P18" s="5"/>
    </row>
    <row r="19" spans="1:16" ht="45" hidden="1" customHeight="1" x14ac:dyDescent="0.2">
      <c r="A19" s="206" t="s">
        <v>3571</v>
      </c>
      <c r="B19" s="371" t="s">
        <v>3573</v>
      </c>
      <c r="C19" s="372"/>
      <c r="D19" s="5"/>
      <c r="E19" s="5"/>
      <c r="F19" s="5"/>
      <c r="G19" s="5"/>
      <c r="H19" s="5"/>
      <c r="I19" s="5"/>
      <c r="J19" s="5"/>
      <c r="K19" s="5"/>
      <c r="L19" s="5"/>
      <c r="M19" s="5"/>
      <c r="N19" s="5"/>
      <c r="O19" s="5"/>
      <c r="P19" s="5"/>
    </row>
    <row r="20" spans="1:16" ht="45" hidden="1" customHeight="1" x14ac:dyDescent="0.2">
      <c r="A20" s="206" t="s">
        <v>3574</v>
      </c>
      <c r="B20" s="371" t="s">
        <v>3575</v>
      </c>
      <c r="C20" s="372"/>
      <c r="D20" s="5"/>
      <c r="E20" s="5"/>
      <c r="F20" s="5"/>
      <c r="G20" s="5"/>
      <c r="H20" s="5"/>
      <c r="I20" s="5"/>
      <c r="J20" s="5"/>
      <c r="K20" s="5"/>
      <c r="L20" s="5"/>
      <c r="M20" s="5"/>
      <c r="N20" s="5"/>
      <c r="O20" s="5"/>
      <c r="P20" s="5"/>
    </row>
    <row r="21" spans="1:16" ht="30" hidden="1" customHeight="1" x14ac:dyDescent="0.2">
      <c r="A21" s="206" t="s">
        <v>3576</v>
      </c>
      <c r="B21" s="371" t="s">
        <v>3577</v>
      </c>
      <c r="C21" s="372"/>
      <c r="D21" s="5"/>
      <c r="E21" s="5"/>
      <c r="F21" s="5"/>
      <c r="G21" s="5"/>
      <c r="H21" s="5"/>
      <c r="I21" s="5"/>
      <c r="J21" s="5"/>
      <c r="K21" s="5"/>
      <c r="L21" s="5"/>
      <c r="M21" s="5"/>
      <c r="N21" s="5"/>
      <c r="O21" s="5"/>
      <c r="P21" s="5"/>
    </row>
    <row r="22" spans="1:16" ht="30" hidden="1" customHeight="1" x14ac:dyDescent="0.2">
      <c r="A22" s="206" t="s">
        <v>3578</v>
      </c>
      <c r="B22" s="371" t="s">
        <v>3579</v>
      </c>
      <c r="C22" s="372"/>
      <c r="D22" s="5"/>
      <c r="E22" s="5"/>
      <c r="F22" s="5"/>
      <c r="G22" s="5"/>
      <c r="H22" s="5"/>
      <c r="I22" s="5"/>
      <c r="J22" s="5"/>
      <c r="K22" s="5"/>
      <c r="L22" s="5"/>
      <c r="M22" s="5"/>
      <c r="N22" s="5"/>
      <c r="O22" s="5"/>
      <c r="P22" s="5"/>
    </row>
    <row r="23" spans="1:16" ht="30" hidden="1" customHeight="1" x14ac:dyDescent="0.2">
      <c r="A23" s="206" t="s">
        <v>3580</v>
      </c>
      <c r="B23" s="371" t="s">
        <v>3581</v>
      </c>
      <c r="C23" s="372"/>
      <c r="D23" s="5"/>
      <c r="E23" s="5"/>
      <c r="F23" s="5"/>
      <c r="G23" s="5"/>
      <c r="H23" s="5"/>
      <c r="I23" s="5"/>
      <c r="J23" s="5"/>
      <c r="K23" s="5"/>
      <c r="L23" s="5"/>
      <c r="M23" s="5"/>
      <c r="N23" s="5"/>
      <c r="O23" s="5"/>
      <c r="P23" s="5"/>
    </row>
    <row r="24" spans="1:16" ht="30" hidden="1" customHeight="1" x14ac:dyDescent="0.2">
      <c r="A24" s="206" t="s">
        <v>3582</v>
      </c>
      <c r="B24" s="371" t="s">
        <v>3583</v>
      </c>
      <c r="C24" s="372"/>
      <c r="D24" s="5"/>
      <c r="E24" s="5"/>
      <c r="F24" s="5"/>
      <c r="G24" s="5"/>
      <c r="H24" s="5"/>
      <c r="I24" s="5"/>
      <c r="J24" s="5"/>
      <c r="K24" s="5"/>
      <c r="L24" s="5"/>
      <c r="M24" s="5"/>
      <c r="N24" s="5"/>
      <c r="O24" s="5"/>
      <c r="P24" s="5"/>
    </row>
    <row r="25" spans="1:16" ht="30" hidden="1" customHeight="1" x14ac:dyDescent="0.2">
      <c r="A25" s="206" t="s">
        <v>3584</v>
      </c>
      <c r="B25" s="371" t="s">
        <v>3585</v>
      </c>
      <c r="C25" s="372"/>
      <c r="D25" s="5"/>
      <c r="E25" s="5"/>
      <c r="F25" s="5"/>
      <c r="G25" s="5"/>
      <c r="H25" s="5"/>
      <c r="I25" s="5"/>
      <c r="J25" s="5"/>
      <c r="K25" s="5"/>
      <c r="L25" s="5"/>
      <c r="M25" s="5"/>
      <c r="N25" s="5"/>
      <c r="O25" s="5"/>
      <c r="P25" s="5"/>
    </row>
    <row r="26" spans="1:16" ht="30" hidden="1" customHeight="1" x14ac:dyDescent="0.2">
      <c r="A26" s="206" t="s">
        <v>3586</v>
      </c>
      <c r="B26" s="371" t="s">
        <v>3587</v>
      </c>
      <c r="C26" s="372"/>
      <c r="D26" s="5"/>
      <c r="E26" s="5"/>
      <c r="F26" s="5"/>
      <c r="G26" s="5"/>
      <c r="H26" s="5"/>
      <c r="I26" s="5"/>
      <c r="J26" s="5"/>
      <c r="K26" s="5"/>
      <c r="L26" s="5"/>
      <c r="M26" s="5"/>
      <c r="N26" s="5"/>
      <c r="O26" s="5"/>
      <c r="P26" s="5"/>
    </row>
    <row r="27" spans="1:16" ht="70.5" hidden="1" customHeight="1" x14ac:dyDescent="0.2">
      <c r="A27" s="206" t="s">
        <v>3588</v>
      </c>
      <c r="B27" s="371" t="s">
        <v>3589</v>
      </c>
      <c r="C27" s="372"/>
      <c r="D27" s="5"/>
      <c r="E27" s="5"/>
      <c r="F27" s="5"/>
      <c r="G27" s="5"/>
      <c r="H27" s="5"/>
      <c r="I27" s="5"/>
      <c r="J27" s="5"/>
      <c r="K27" s="5"/>
      <c r="L27" s="5"/>
      <c r="M27" s="5"/>
      <c r="N27" s="5"/>
      <c r="O27" s="5"/>
      <c r="P27" s="5"/>
    </row>
    <row r="28" spans="1:16" ht="48" hidden="1" customHeight="1" x14ac:dyDescent="0.2">
      <c r="A28" s="206" t="s">
        <v>3590</v>
      </c>
      <c r="B28" s="371" t="s">
        <v>3591</v>
      </c>
      <c r="C28" s="372"/>
      <c r="D28" s="5"/>
      <c r="E28" s="5"/>
      <c r="F28" s="5"/>
      <c r="G28" s="5"/>
      <c r="H28" s="5"/>
      <c r="I28" s="5"/>
      <c r="J28" s="5"/>
      <c r="K28" s="5"/>
      <c r="L28" s="5"/>
      <c r="M28" s="5"/>
      <c r="N28" s="5"/>
      <c r="O28" s="5"/>
      <c r="P28" s="5"/>
    </row>
    <row r="29" spans="1:16" ht="100.5" hidden="1" customHeight="1" x14ac:dyDescent="0.2">
      <c r="A29" s="206" t="s">
        <v>3592</v>
      </c>
      <c r="B29" s="371" t="s">
        <v>3593</v>
      </c>
      <c r="C29" s="372"/>
      <c r="D29" s="5"/>
      <c r="E29" s="5"/>
      <c r="F29" s="5"/>
      <c r="G29" s="5"/>
      <c r="H29" s="5"/>
      <c r="I29" s="5"/>
      <c r="J29" s="5"/>
      <c r="K29" s="5"/>
      <c r="L29" s="5"/>
      <c r="M29" s="5"/>
      <c r="N29" s="5"/>
      <c r="O29" s="5"/>
      <c r="P29" s="5"/>
    </row>
    <row r="30" spans="1:16" ht="45" hidden="1" customHeight="1" x14ac:dyDescent="0.2">
      <c r="A30" s="206" t="s">
        <v>3594</v>
      </c>
      <c r="B30" s="371" t="s">
        <v>3595</v>
      </c>
      <c r="C30" s="372"/>
      <c r="D30" s="5"/>
      <c r="E30" s="5"/>
      <c r="F30" s="5"/>
      <c r="G30" s="5"/>
      <c r="H30" s="5"/>
      <c r="I30" s="5"/>
      <c r="J30" s="5"/>
      <c r="K30" s="5"/>
      <c r="L30" s="5"/>
      <c r="M30" s="5"/>
      <c r="N30" s="5"/>
      <c r="O30" s="5"/>
      <c r="P30" s="5"/>
    </row>
    <row r="31" spans="1:16" ht="45" hidden="1" customHeight="1" x14ac:dyDescent="0.2">
      <c r="A31" s="206" t="s">
        <v>3596</v>
      </c>
      <c r="B31" s="371" t="s">
        <v>3597</v>
      </c>
      <c r="C31" s="372"/>
      <c r="D31" s="5"/>
      <c r="E31" s="5"/>
      <c r="F31" s="5"/>
      <c r="G31" s="5"/>
      <c r="H31" s="5"/>
      <c r="I31" s="5"/>
      <c r="J31" s="5"/>
      <c r="K31" s="5"/>
      <c r="L31" s="5"/>
      <c r="M31" s="5"/>
      <c r="N31" s="5"/>
      <c r="O31" s="5"/>
      <c r="P31" s="5"/>
    </row>
    <row r="32" spans="1:16" ht="45" hidden="1" customHeight="1" x14ac:dyDescent="0.2">
      <c r="A32" s="206" t="s">
        <v>3598</v>
      </c>
      <c r="B32" s="371" t="s">
        <v>3599</v>
      </c>
      <c r="C32" s="372"/>
      <c r="D32" s="5"/>
      <c r="E32" s="5"/>
      <c r="F32" s="5"/>
      <c r="G32" s="5"/>
      <c r="H32" s="5"/>
      <c r="I32" s="5"/>
      <c r="J32" s="5"/>
      <c r="K32" s="5"/>
      <c r="L32" s="5"/>
      <c r="M32" s="5"/>
      <c r="N32" s="5"/>
      <c r="O32" s="5"/>
      <c r="P32" s="5"/>
    </row>
    <row r="33" spans="1:16" ht="72" hidden="1" customHeight="1" x14ac:dyDescent="0.2">
      <c r="A33" s="206" t="s">
        <v>3600</v>
      </c>
      <c r="B33" s="371" t="s">
        <v>3601</v>
      </c>
      <c r="C33" s="372"/>
      <c r="D33" s="5"/>
      <c r="E33" s="5"/>
      <c r="F33" s="5"/>
      <c r="G33" s="5"/>
      <c r="H33" s="5"/>
      <c r="I33" s="5"/>
      <c r="J33" s="5"/>
      <c r="K33" s="5"/>
      <c r="L33" s="5"/>
      <c r="M33" s="5"/>
      <c r="N33" s="5"/>
      <c r="O33" s="5"/>
      <c r="P33" s="5"/>
    </row>
    <row r="34" spans="1:16" ht="79.5" hidden="1" customHeight="1" x14ac:dyDescent="0.2">
      <c r="A34" s="206" t="s">
        <v>3602</v>
      </c>
      <c r="B34" s="371" t="s">
        <v>3603</v>
      </c>
      <c r="C34" s="372"/>
      <c r="D34" s="5"/>
      <c r="E34" s="5"/>
      <c r="F34" s="5"/>
      <c r="G34" s="5"/>
      <c r="H34" s="5"/>
      <c r="I34" s="5"/>
      <c r="J34" s="5"/>
      <c r="K34" s="5"/>
      <c r="L34" s="5"/>
      <c r="M34" s="5"/>
      <c r="N34" s="5"/>
      <c r="O34" s="5"/>
      <c r="P34" s="5"/>
    </row>
    <row r="35" spans="1:16" ht="70.5" hidden="1" customHeight="1" x14ac:dyDescent="0.2">
      <c r="A35" s="206" t="s">
        <v>3604</v>
      </c>
      <c r="B35" s="371" t="s">
        <v>3605</v>
      </c>
      <c r="C35" s="372"/>
      <c r="D35" s="5"/>
      <c r="E35" s="5"/>
      <c r="F35" s="5"/>
      <c r="G35" s="5"/>
      <c r="H35" s="5"/>
      <c r="I35" s="5"/>
      <c r="J35" s="5"/>
      <c r="K35" s="5"/>
      <c r="L35" s="5"/>
      <c r="M35" s="5"/>
      <c r="N35" s="5"/>
      <c r="O35" s="5"/>
      <c r="P35" s="5"/>
    </row>
    <row r="36" spans="1:16" ht="45.75" hidden="1" customHeight="1" x14ac:dyDescent="0.2">
      <c r="A36" s="206" t="s">
        <v>3606</v>
      </c>
      <c r="B36" s="371" t="s">
        <v>3607</v>
      </c>
      <c r="C36" s="372"/>
      <c r="D36" s="5"/>
      <c r="E36" s="5"/>
      <c r="F36" s="5"/>
      <c r="G36" s="5"/>
      <c r="H36" s="5"/>
      <c r="I36" s="5"/>
      <c r="J36" s="5"/>
      <c r="K36" s="5"/>
      <c r="L36" s="5"/>
      <c r="M36" s="5"/>
      <c r="N36" s="5"/>
      <c r="O36" s="5"/>
      <c r="P36" s="5"/>
    </row>
    <row r="37" spans="1:16" ht="54.75" hidden="1" customHeight="1" x14ac:dyDescent="0.2">
      <c r="A37" s="206" t="s">
        <v>3608</v>
      </c>
      <c r="B37" s="371" t="s">
        <v>3609</v>
      </c>
      <c r="C37" s="372"/>
      <c r="D37" s="5"/>
      <c r="E37" s="5"/>
      <c r="F37" s="5"/>
      <c r="G37" s="5"/>
      <c r="H37" s="5"/>
      <c r="I37" s="5"/>
      <c r="J37" s="5"/>
      <c r="K37" s="5"/>
      <c r="L37" s="5"/>
      <c r="M37" s="5"/>
      <c r="N37" s="5"/>
      <c r="O37" s="5"/>
      <c r="P37" s="5"/>
    </row>
    <row r="38" spans="1:16" ht="37.5" hidden="1" customHeight="1" x14ac:dyDescent="0.2">
      <c r="A38" s="206" t="s">
        <v>3610</v>
      </c>
      <c r="B38" s="371" t="s">
        <v>3611</v>
      </c>
      <c r="C38" s="372"/>
      <c r="D38" s="5"/>
      <c r="E38" s="5"/>
      <c r="F38" s="5"/>
      <c r="G38" s="5"/>
      <c r="H38" s="5"/>
      <c r="I38" s="5"/>
      <c r="J38" s="5"/>
      <c r="K38" s="5"/>
      <c r="L38" s="5"/>
      <c r="M38" s="5"/>
      <c r="N38" s="5"/>
      <c r="O38" s="5"/>
      <c r="P38" s="5"/>
    </row>
    <row r="39" spans="1:16" ht="61.5" hidden="1" customHeight="1" x14ac:dyDescent="0.2">
      <c r="A39" s="206" t="s">
        <v>3612</v>
      </c>
      <c r="B39" s="371" t="s">
        <v>3613</v>
      </c>
      <c r="C39" s="372"/>
      <c r="D39" s="5"/>
      <c r="E39" s="5"/>
      <c r="F39" s="5"/>
      <c r="G39" s="5"/>
      <c r="H39" s="5"/>
      <c r="I39" s="5"/>
      <c r="J39" s="5"/>
      <c r="K39" s="5"/>
      <c r="L39" s="5"/>
      <c r="M39" s="5"/>
      <c r="N39" s="5"/>
      <c r="O39" s="5"/>
      <c r="P39" s="5"/>
    </row>
    <row r="40" spans="1:16" ht="53.25" hidden="1" customHeight="1" x14ac:dyDescent="0.2">
      <c r="A40" s="206" t="s">
        <v>3614</v>
      </c>
      <c r="B40" s="371" t="s">
        <v>3615</v>
      </c>
      <c r="C40" s="372"/>
      <c r="D40" s="5"/>
      <c r="E40" s="5"/>
      <c r="F40" s="5"/>
      <c r="G40" s="5"/>
      <c r="H40" s="5"/>
      <c r="I40" s="5"/>
      <c r="J40" s="5"/>
      <c r="K40" s="5"/>
      <c r="L40" s="5"/>
      <c r="M40" s="5"/>
      <c r="N40" s="5"/>
      <c r="O40" s="5"/>
      <c r="P40" s="5"/>
    </row>
    <row r="41" spans="1:16" ht="73.5" hidden="1" customHeight="1" x14ac:dyDescent="0.2">
      <c r="A41" s="206" t="s">
        <v>3616</v>
      </c>
      <c r="B41" s="371" t="s">
        <v>3617</v>
      </c>
      <c r="C41" s="372"/>
      <c r="D41" s="5"/>
      <c r="E41" s="5"/>
      <c r="F41" s="5"/>
      <c r="G41" s="5"/>
      <c r="H41" s="5"/>
      <c r="I41" s="5"/>
      <c r="J41" s="5"/>
      <c r="K41" s="5"/>
      <c r="L41" s="5"/>
      <c r="M41" s="5"/>
      <c r="N41" s="5"/>
      <c r="O41" s="5"/>
      <c r="P41" s="5"/>
    </row>
    <row r="42" spans="1:16" ht="57.75" hidden="1" customHeight="1" x14ac:dyDescent="0.2">
      <c r="A42" s="206" t="s">
        <v>3618</v>
      </c>
      <c r="B42" s="371" t="s">
        <v>3619</v>
      </c>
      <c r="C42" s="372"/>
      <c r="D42" s="5"/>
      <c r="E42" s="5"/>
      <c r="F42" s="5"/>
      <c r="G42" s="5"/>
      <c r="H42" s="5"/>
      <c r="I42" s="5"/>
      <c r="J42" s="5"/>
      <c r="K42" s="5"/>
      <c r="L42" s="5"/>
      <c r="M42" s="5"/>
      <c r="N42" s="5"/>
      <c r="O42" s="5"/>
      <c r="P42" s="5"/>
    </row>
    <row r="43" spans="1:16" ht="84" hidden="1" customHeight="1" x14ac:dyDescent="0.2">
      <c r="A43" s="206" t="s">
        <v>3620</v>
      </c>
      <c r="B43" s="371" t="s">
        <v>3621</v>
      </c>
      <c r="C43" s="372"/>
      <c r="D43" s="5"/>
      <c r="E43" s="5"/>
      <c r="F43" s="5"/>
      <c r="G43" s="5"/>
      <c r="H43" s="5"/>
      <c r="I43" s="5"/>
      <c r="J43" s="5"/>
      <c r="K43" s="5"/>
      <c r="L43" s="5"/>
      <c r="M43" s="5"/>
      <c r="N43" s="5"/>
      <c r="O43" s="5"/>
      <c r="P43" s="5"/>
    </row>
    <row r="44" spans="1:16" ht="48" hidden="1" customHeight="1" x14ac:dyDescent="0.2">
      <c r="A44" s="206" t="s">
        <v>3622</v>
      </c>
      <c r="B44" s="371" t="s">
        <v>3623</v>
      </c>
      <c r="C44" s="372"/>
      <c r="D44" s="5"/>
      <c r="E44" s="5"/>
      <c r="F44" s="5"/>
      <c r="G44" s="5"/>
      <c r="H44" s="5"/>
      <c r="I44" s="5"/>
      <c r="J44" s="5"/>
      <c r="K44" s="5"/>
      <c r="L44" s="5"/>
      <c r="M44" s="5"/>
      <c r="N44" s="5"/>
      <c r="O44" s="5"/>
      <c r="P44" s="5"/>
    </row>
    <row r="45" spans="1:16" ht="57" hidden="1" customHeight="1" x14ac:dyDescent="0.2">
      <c r="A45" s="206" t="s">
        <v>3624</v>
      </c>
      <c r="B45" s="371" t="s">
        <v>3625</v>
      </c>
      <c r="C45" s="372"/>
      <c r="D45" s="5"/>
      <c r="E45" s="5"/>
      <c r="F45" s="5"/>
      <c r="G45" s="5"/>
      <c r="H45" s="5"/>
      <c r="I45" s="5"/>
      <c r="J45" s="5"/>
      <c r="K45" s="5"/>
      <c r="L45" s="5"/>
      <c r="M45" s="5"/>
      <c r="N45" s="5"/>
      <c r="O45" s="5"/>
      <c r="P45" s="5"/>
    </row>
    <row r="46" spans="1:16" ht="73.5" hidden="1" customHeight="1" x14ac:dyDescent="0.2">
      <c r="A46" s="206" t="s">
        <v>3626</v>
      </c>
      <c r="B46" s="382" t="s">
        <v>3627</v>
      </c>
      <c r="C46" s="372"/>
      <c r="D46" s="5"/>
      <c r="E46" s="5"/>
      <c r="F46" s="5"/>
      <c r="G46" s="5"/>
      <c r="H46" s="5"/>
      <c r="I46" s="5"/>
      <c r="J46" s="5"/>
      <c r="K46" s="5"/>
      <c r="L46" s="5"/>
      <c r="M46" s="5"/>
      <c r="N46" s="5"/>
      <c r="O46" s="5"/>
      <c r="P46" s="5"/>
    </row>
    <row r="47" spans="1:16" ht="66" hidden="1" customHeight="1" x14ac:dyDescent="0.2">
      <c r="A47" s="39" t="s">
        <v>3628</v>
      </c>
      <c r="B47" s="383" t="s">
        <v>3629</v>
      </c>
      <c r="C47" s="383"/>
      <c r="D47" s="5"/>
      <c r="E47" s="5"/>
      <c r="F47" s="5"/>
      <c r="G47" s="5"/>
      <c r="H47" s="5"/>
      <c r="I47" s="5"/>
      <c r="J47" s="5"/>
      <c r="K47" s="5"/>
      <c r="L47" s="5"/>
      <c r="M47" s="5"/>
      <c r="N47" s="5"/>
      <c r="O47" s="5"/>
      <c r="P47" s="5"/>
    </row>
    <row r="48" spans="1:16" ht="123.75" customHeight="1" x14ac:dyDescent="0.2">
      <c r="A48" s="195" t="s">
        <v>3630</v>
      </c>
      <c r="B48" s="381" t="s">
        <v>3631</v>
      </c>
      <c r="C48" s="380"/>
      <c r="D48" s="5"/>
      <c r="E48" s="5"/>
      <c r="F48" s="5"/>
      <c r="G48" s="5"/>
      <c r="H48" s="5"/>
      <c r="I48" s="5"/>
      <c r="J48" s="5"/>
      <c r="K48" s="5"/>
      <c r="L48" s="5"/>
      <c r="M48" s="5"/>
      <c r="N48" s="5"/>
      <c r="O48" s="5"/>
      <c r="P48" s="5"/>
    </row>
    <row r="49" spans="1:16" ht="34.5" customHeight="1" x14ac:dyDescent="0.2">
      <c r="A49" s="195" t="s">
        <v>3632</v>
      </c>
      <c r="B49" s="379" t="s">
        <v>3633</v>
      </c>
      <c r="C49" s="380"/>
      <c r="D49" s="5"/>
      <c r="E49" s="5"/>
      <c r="F49" s="5"/>
      <c r="G49" s="5"/>
      <c r="H49" s="5"/>
      <c r="I49" s="5"/>
      <c r="J49" s="5"/>
      <c r="K49" s="5"/>
      <c r="L49" s="5"/>
      <c r="M49" s="5"/>
      <c r="N49" s="5"/>
      <c r="O49" s="5"/>
      <c r="P49" s="5"/>
    </row>
    <row r="50" spans="1:16" ht="34.5" customHeight="1" x14ac:dyDescent="0.2">
      <c r="A50" s="195" t="s">
        <v>3634</v>
      </c>
      <c r="B50" s="379" t="s">
        <v>3635</v>
      </c>
      <c r="C50" s="380"/>
      <c r="D50" s="5"/>
      <c r="E50" s="5"/>
      <c r="F50" s="5"/>
      <c r="G50" s="5"/>
      <c r="H50" s="5"/>
      <c r="I50" s="5"/>
      <c r="J50" s="5"/>
      <c r="K50" s="5"/>
      <c r="L50" s="5"/>
      <c r="M50" s="5"/>
      <c r="N50" s="5"/>
      <c r="O50" s="5"/>
      <c r="P50" s="5"/>
    </row>
    <row r="51" spans="1:16" ht="31.5" customHeight="1" x14ac:dyDescent="0.2">
      <c r="A51" s="207" t="s">
        <v>3636</v>
      </c>
      <c r="B51" s="371" t="s">
        <v>3637</v>
      </c>
      <c r="C51" s="372"/>
      <c r="D51" s="5"/>
      <c r="E51" s="5"/>
      <c r="F51" s="5"/>
      <c r="G51" s="5"/>
      <c r="H51" s="5"/>
      <c r="I51" s="5"/>
      <c r="J51" s="5"/>
      <c r="K51" s="5"/>
      <c r="L51" s="5"/>
      <c r="M51" s="5"/>
      <c r="N51" s="5"/>
      <c r="O51" s="5"/>
      <c r="P51" s="5"/>
    </row>
    <row r="52" spans="1:16" ht="31.5" customHeight="1" x14ac:dyDescent="0.2">
      <c r="A52" s="207" t="s">
        <v>3638</v>
      </c>
      <c r="B52" s="371" t="s">
        <v>3639</v>
      </c>
      <c r="C52" s="372"/>
      <c r="D52" s="5"/>
      <c r="E52" s="5"/>
      <c r="F52" s="5"/>
      <c r="G52" s="5"/>
      <c r="H52" s="5"/>
      <c r="I52" s="5"/>
      <c r="J52" s="5"/>
      <c r="K52" s="5"/>
      <c r="L52" s="5"/>
      <c r="M52" s="5"/>
      <c r="N52" s="5"/>
      <c r="O52" s="5"/>
      <c r="P52" s="5"/>
    </row>
    <row r="53" spans="1:16" ht="31.5" customHeight="1" x14ac:dyDescent="0.2">
      <c r="A53" s="207" t="s">
        <v>3640</v>
      </c>
      <c r="B53" s="384" t="s">
        <v>3641</v>
      </c>
      <c r="C53" s="385"/>
      <c r="D53" s="5"/>
      <c r="E53" s="5"/>
      <c r="F53" s="5"/>
      <c r="G53" s="5"/>
      <c r="H53" s="5"/>
      <c r="I53" s="5"/>
      <c r="J53" s="5"/>
      <c r="K53" s="5"/>
      <c r="L53" s="5"/>
      <c r="M53" s="5"/>
      <c r="N53" s="5"/>
      <c r="O53" s="5"/>
      <c r="P53" s="5"/>
    </row>
    <row r="54" spans="1:16" ht="31.5" customHeight="1" x14ac:dyDescent="0.2">
      <c r="A54" s="207" t="s">
        <v>3642</v>
      </c>
      <c r="B54" s="384" t="s">
        <v>3643</v>
      </c>
      <c r="C54" s="385"/>
      <c r="D54" s="5"/>
      <c r="E54" s="5"/>
      <c r="F54" s="5"/>
      <c r="G54" s="5"/>
      <c r="H54" s="5"/>
      <c r="I54" s="5"/>
      <c r="J54" s="5"/>
      <c r="K54" s="5"/>
      <c r="L54" s="5"/>
      <c r="M54" s="5"/>
      <c r="N54" s="5"/>
      <c r="O54" s="5"/>
      <c r="P54" s="5"/>
    </row>
    <row r="55" spans="1:16" ht="54.6" customHeight="1" x14ac:dyDescent="0.2">
      <c r="A55" s="207" t="s">
        <v>3644</v>
      </c>
      <c r="B55" s="384" t="s">
        <v>3645</v>
      </c>
      <c r="C55" s="385"/>
      <c r="D55" s="5"/>
      <c r="E55" s="5"/>
      <c r="F55" s="5"/>
      <c r="G55" s="5"/>
      <c r="H55" s="5"/>
      <c r="I55" s="5"/>
      <c r="J55" s="5"/>
      <c r="K55" s="5"/>
      <c r="L55" s="5"/>
      <c r="M55" s="5"/>
      <c r="N55" s="5"/>
      <c r="O55" s="5"/>
      <c r="P55" s="5"/>
    </row>
    <row r="56" spans="1:16" ht="54.6" customHeight="1" x14ac:dyDescent="0.2">
      <c r="A56" s="207" t="s">
        <v>3646</v>
      </c>
      <c r="B56" s="384" t="s">
        <v>3647</v>
      </c>
      <c r="C56" s="385"/>
      <c r="D56" s="5"/>
      <c r="E56" s="5"/>
      <c r="F56" s="5"/>
      <c r="G56" s="5"/>
      <c r="H56" s="5"/>
      <c r="I56" s="5"/>
      <c r="J56" s="5"/>
      <c r="K56" s="5"/>
      <c r="L56" s="5"/>
      <c r="M56" s="5"/>
      <c r="N56" s="5"/>
      <c r="O56" s="5"/>
      <c r="P56" s="5"/>
    </row>
    <row r="57" spans="1:16" ht="54" customHeight="1" x14ac:dyDescent="0.2">
      <c r="A57" s="207" t="s">
        <v>3648</v>
      </c>
      <c r="B57" s="384" t="s">
        <v>3649</v>
      </c>
      <c r="C57" s="385"/>
      <c r="D57" s="5"/>
      <c r="E57" s="5"/>
      <c r="F57" s="5"/>
      <c r="G57" s="5"/>
      <c r="H57" s="5"/>
      <c r="I57" s="5"/>
      <c r="J57" s="5"/>
      <c r="K57" s="5"/>
      <c r="L57" s="5"/>
      <c r="M57" s="5"/>
      <c r="N57" s="5"/>
      <c r="O57" s="5"/>
      <c r="P57" s="5"/>
    </row>
    <row r="58" spans="1:16" ht="31.15" customHeight="1" x14ac:dyDescent="0.2">
      <c r="A58" s="260" t="s">
        <v>3650</v>
      </c>
      <c r="B58" s="377" t="s">
        <v>3651</v>
      </c>
      <c r="C58" s="378"/>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7" zoomScale="90" zoomScaleNormal="90" workbookViewId="0"/>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3" zoomScale="85" zoomScaleNormal="85" workbookViewId="0">
      <selection activeCell="I7" sqref="I7"/>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13" t="s">
        <v>22</v>
      </c>
      <c r="B2" s="314"/>
      <c r="C2" s="314"/>
      <c r="D2" s="314"/>
      <c r="E2" s="314"/>
      <c r="F2" s="314"/>
      <c r="G2" s="314"/>
      <c r="H2" s="314"/>
      <c r="I2" s="314"/>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15" t="s">
        <v>24</v>
      </c>
      <c r="B4" s="316"/>
      <c r="C4" s="316"/>
      <c r="D4" s="316"/>
      <c r="E4" s="316"/>
      <c r="F4" s="316"/>
      <c r="G4" s="316"/>
      <c r="H4" s="316"/>
      <c r="I4" s="316"/>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51425</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44" t="s">
        <v>28</v>
      </c>
      <c r="F7" s="317" t="s">
        <v>29</v>
      </c>
      <c r="G7" s="318"/>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44"/>
      <c r="F8" s="319" t="s">
        <v>32</v>
      </c>
      <c r="G8" s="320"/>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44"/>
      <c r="F9" s="311" t="s">
        <v>33</v>
      </c>
      <c r="G9" s="312"/>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44"/>
      <c r="F10" s="319" t="s">
        <v>36</v>
      </c>
      <c r="G10" s="320"/>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44"/>
      <c r="F11" s="309" t="s">
        <v>37</v>
      </c>
      <c r="G11" s="310"/>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44"/>
      <c r="F12" s="341" t="s">
        <v>40</v>
      </c>
      <c r="G12" s="342"/>
      <c r="H12" s="343"/>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24" t="s">
        <v>42</v>
      </c>
      <c r="C15" s="345"/>
      <c r="D15" s="345"/>
      <c r="E15" s="345"/>
      <c r="F15" s="326"/>
      <c r="G15" s="194" t="s">
        <v>43</v>
      </c>
      <c r="H15" s="254" t="s">
        <v>44</v>
      </c>
      <c r="I15" s="255" t="s">
        <v>45</v>
      </c>
      <c r="J15" s="5"/>
      <c r="K15" s="5"/>
      <c r="L15" s="5"/>
      <c r="M15" s="5"/>
      <c r="N15" s="5"/>
      <c r="O15" s="5"/>
      <c r="P15" s="5"/>
      <c r="Q15" s="5"/>
      <c r="R15" s="5"/>
      <c r="S15" s="5"/>
      <c r="T15" s="5"/>
      <c r="U15" s="5"/>
      <c r="V15" s="5"/>
      <c r="W15" s="5"/>
    </row>
    <row r="16" spans="1:23" ht="12.75" customHeight="1" x14ac:dyDescent="0.2">
      <c r="A16" s="321" t="s">
        <v>29</v>
      </c>
      <c r="B16" s="340" t="str">
        <f>'PR-RAS'!B6</f>
        <v>PRIHODI POSLOVANJA (šifre 61+62+63+64+65+66+67+68)</v>
      </c>
      <c r="C16" s="336"/>
      <c r="D16" s="336"/>
      <c r="E16" s="336"/>
      <c r="F16" s="337"/>
      <c r="G16" s="28" t="str">
        <f>'PR-RAS'!C6</f>
        <v>6</v>
      </c>
      <c r="H16" s="265">
        <f>'PR-RAS'!D6</f>
        <v>352038.71</v>
      </c>
      <c r="I16" s="265">
        <f>'PR-RAS'!E6</f>
        <v>424198.87</v>
      </c>
      <c r="J16" s="5"/>
      <c r="K16" s="5"/>
      <c r="L16" s="5"/>
      <c r="M16" s="5"/>
      <c r="N16" s="5"/>
      <c r="O16" s="5"/>
      <c r="P16" s="5"/>
      <c r="Q16" s="5"/>
      <c r="R16" s="5"/>
      <c r="S16" s="5"/>
      <c r="T16" s="5"/>
      <c r="U16" s="5"/>
      <c r="V16" s="5"/>
      <c r="W16" s="5"/>
    </row>
    <row r="17" spans="1:23" ht="12.75" customHeight="1" x14ac:dyDescent="0.2">
      <c r="A17" s="322"/>
      <c r="B17" s="329" t="str">
        <f>'PR-RAS'!B152</f>
        <v xml:space="preserve">RASHODI POSLOVANJA (šifre 31+32+34+35+36+37+38) </v>
      </c>
      <c r="C17" s="330"/>
      <c r="D17" s="330"/>
      <c r="E17" s="330"/>
      <c r="F17" s="331"/>
      <c r="G17" s="29" t="str">
        <f>'PR-RAS'!C152</f>
        <v>3</v>
      </c>
      <c r="H17" s="265">
        <f>'PR-RAS'!D152</f>
        <v>321956.39</v>
      </c>
      <c r="I17" s="265">
        <f>'PR-RAS'!E152</f>
        <v>410764.31999999995</v>
      </c>
      <c r="J17" s="5"/>
      <c r="K17" s="5"/>
      <c r="L17" s="5"/>
      <c r="M17" s="5"/>
      <c r="N17" s="5"/>
      <c r="O17" s="5"/>
      <c r="P17" s="5"/>
      <c r="Q17" s="5"/>
      <c r="R17" s="5"/>
      <c r="S17" s="5"/>
      <c r="T17" s="5"/>
      <c r="U17" s="5"/>
      <c r="V17" s="5"/>
      <c r="W17" s="5"/>
    </row>
    <row r="18" spans="1:23" ht="12.75" customHeight="1" x14ac:dyDescent="0.2">
      <c r="A18" s="322"/>
      <c r="B18" s="329" t="str">
        <f>'PR-RAS'!B649</f>
        <v>Višak prihoda i primitaka raspoloživ u sljedećem razdoblju (šifre X005 + '9221-9222' - Y005 - '9222-9221')</v>
      </c>
      <c r="C18" s="330"/>
      <c r="D18" s="330"/>
      <c r="E18" s="330"/>
      <c r="F18" s="331"/>
      <c r="G18" s="29" t="str">
        <f>'PR-RAS'!C649</f>
        <v>X006</v>
      </c>
      <c r="H18" s="265">
        <f>'PR-RAS'!D649</f>
        <v>30524.489999999987</v>
      </c>
      <c r="I18" s="265">
        <f>'PR-RAS'!E649</f>
        <v>20113.810000000049</v>
      </c>
      <c r="J18" s="5"/>
      <c r="K18" s="5"/>
      <c r="L18" s="5"/>
      <c r="M18" s="5"/>
      <c r="N18" s="5"/>
      <c r="O18" s="5"/>
      <c r="P18" s="5"/>
      <c r="Q18" s="5"/>
      <c r="R18" s="5"/>
      <c r="S18" s="5"/>
      <c r="T18" s="5"/>
      <c r="U18" s="5"/>
      <c r="V18" s="5"/>
      <c r="W18" s="5"/>
    </row>
    <row r="19" spans="1:23" ht="12.75" customHeight="1" x14ac:dyDescent="0.2">
      <c r="A19" s="323"/>
      <c r="B19" s="332" t="str">
        <f>'PR-RAS'!B650</f>
        <v>Manjak prihoda i primitaka za pokriće u sljedećem razdoblju (šifre Y005 + '9222-9221' - X005 - '9221-9222' )</v>
      </c>
      <c r="C19" s="333"/>
      <c r="D19" s="333"/>
      <c r="E19" s="333"/>
      <c r="F19" s="334"/>
      <c r="G19" s="30" t="str">
        <f>'PR-RAS'!C650</f>
        <v>Y006</v>
      </c>
      <c r="H19" s="265">
        <f>'PR-RAS'!D650</f>
        <v>0</v>
      </c>
      <c r="I19" s="265">
        <f>'PR-RAS'!E650</f>
        <v>0</v>
      </c>
      <c r="J19" s="5"/>
      <c r="K19" s="5"/>
      <c r="L19" s="5"/>
      <c r="M19" s="5"/>
      <c r="N19" s="5"/>
      <c r="O19" s="5"/>
      <c r="P19" s="5"/>
      <c r="Q19" s="5"/>
      <c r="R19" s="5"/>
      <c r="S19" s="5"/>
      <c r="T19" s="5"/>
      <c r="U19" s="5"/>
      <c r="V19" s="5"/>
      <c r="W19" s="5"/>
    </row>
    <row r="20" spans="1:23" ht="29.25" customHeight="1" x14ac:dyDescent="0.2">
      <c r="A20" s="193" t="s">
        <v>41</v>
      </c>
      <c r="B20" s="324" t="s">
        <v>42</v>
      </c>
      <c r="C20" s="325"/>
      <c r="D20" s="325"/>
      <c r="E20" s="325"/>
      <c r="F20" s="326"/>
      <c r="G20" s="194" t="s">
        <v>43</v>
      </c>
      <c r="H20" s="254" t="s">
        <v>46</v>
      </c>
      <c r="I20" s="255" t="s">
        <v>47</v>
      </c>
      <c r="J20" s="5"/>
      <c r="K20" s="5"/>
      <c r="L20" s="5"/>
      <c r="M20" s="5"/>
      <c r="N20" s="5"/>
      <c r="O20" s="5"/>
      <c r="P20" s="5"/>
      <c r="Q20" s="5"/>
      <c r="R20" s="5"/>
      <c r="S20" s="5"/>
      <c r="T20" s="5"/>
      <c r="U20" s="5"/>
      <c r="V20" s="5"/>
      <c r="W20" s="5"/>
    </row>
    <row r="21" spans="1:23" ht="12.75" customHeight="1" x14ac:dyDescent="0.2">
      <c r="A21" s="321" t="s">
        <v>32</v>
      </c>
      <c r="B21" s="340" t="str">
        <f>BILANCA!B7</f>
        <v>Nefinancijska imovina (šifre 01+02+03+04+05+06)</v>
      </c>
      <c r="C21" s="336"/>
      <c r="D21" s="336"/>
      <c r="E21" s="336"/>
      <c r="F21" s="337"/>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22"/>
      <c r="B22" s="329" t="str">
        <f>BILANCA!B69</f>
        <v>Financijska imovina (šifre 11+12+13+14+15+16+17+19)</v>
      </c>
      <c r="C22" s="330"/>
      <c r="D22" s="330"/>
      <c r="E22" s="330"/>
      <c r="F22" s="331"/>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22"/>
      <c r="B23" s="329" t="str">
        <f>BILANCA!B177</f>
        <v xml:space="preserve">Obveze (šifre 23+24+25+26+27+29) </v>
      </c>
      <c r="C23" s="330"/>
      <c r="D23" s="330"/>
      <c r="E23" s="330"/>
      <c r="F23" s="331"/>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23"/>
      <c r="B24" s="332" t="str">
        <f>BILANCA!B251</f>
        <v>Vlastiti izvori (šifre 91 + 922 - 93 + 96 + 97)</v>
      </c>
      <c r="C24" s="333"/>
      <c r="D24" s="333"/>
      <c r="E24" s="333"/>
      <c r="F24" s="334"/>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24" t="s">
        <v>42</v>
      </c>
      <c r="C25" s="325"/>
      <c r="D25" s="325"/>
      <c r="E25" s="325"/>
      <c r="F25" s="326"/>
      <c r="G25" s="194" t="s">
        <v>43</v>
      </c>
      <c r="H25" s="254" t="s">
        <v>44</v>
      </c>
      <c r="I25" s="255" t="s">
        <v>45</v>
      </c>
      <c r="J25" s="5"/>
      <c r="K25" s="5"/>
      <c r="L25" s="5"/>
      <c r="M25" s="5"/>
      <c r="N25" s="5"/>
      <c r="O25" s="5"/>
      <c r="P25" s="5"/>
      <c r="Q25" s="5"/>
      <c r="R25" s="5"/>
      <c r="S25" s="5"/>
      <c r="T25" s="5"/>
      <c r="U25" s="5"/>
      <c r="V25" s="5"/>
      <c r="W25" s="5"/>
    </row>
    <row r="26" spans="1:23" ht="12.75" customHeight="1" x14ac:dyDescent="0.2">
      <c r="A26" s="321" t="s">
        <v>48</v>
      </c>
      <c r="B26" s="340" t="str">
        <f>'RAS-funkcijski'!B5</f>
        <v>Opće javne usluge (šifre 011+012+013+014 do 018)</v>
      </c>
      <c r="C26" s="336"/>
      <c r="D26" s="336"/>
      <c r="E26" s="336"/>
      <c r="F26" s="337"/>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22"/>
      <c r="B27" s="329" t="str">
        <f>'RAS-funkcijski'!B35</f>
        <v>Ekonomski poslovi (šifre 041+042+043+044+045+046+047+048+049)</v>
      </c>
      <c r="C27" s="330"/>
      <c r="D27" s="330"/>
      <c r="E27" s="330"/>
      <c r="F27" s="331"/>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22"/>
      <c r="B28" s="329" t="str">
        <f>'RAS-funkcijski'!B88</f>
        <v>Rashodi vezani za stanovanje i kom. pogodnosti koji nisu drugdje svrstani</v>
      </c>
      <c r="C28" s="330"/>
      <c r="D28" s="330"/>
      <c r="E28" s="330"/>
      <c r="F28" s="331"/>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22"/>
      <c r="B29" s="329" t="str">
        <f>'RAS-funkcijski'!B114</f>
        <v>Obrazovanje (šifre 091+092+093+094+095+096+097+098)</v>
      </c>
      <c r="C29" s="330"/>
      <c r="D29" s="330"/>
      <c r="E29" s="330"/>
      <c r="F29" s="331"/>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23"/>
      <c r="B30" s="332" t="str">
        <f>'RAS-funkcijski'!B141</f>
        <v>Kontrolni zbroj (šifre 01+02+03+04+05+06+07+08+09+10)</v>
      </c>
      <c r="C30" s="333"/>
      <c r="D30" s="333"/>
      <c r="E30" s="333"/>
      <c r="F30" s="334"/>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24" t="s">
        <v>42</v>
      </c>
      <c r="C31" s="325"/>
      <c r="D31" s="325"/>
      <c r="E31" s="325"/>
      <c r="F31" s="326"/>
      <c r="G31" s="194" t="s">
        <v>43</v>
      </c>
      <c r="H31" s="254" t="s">
        <v>49</v>
      </c>
      <c r="I31" s="255" t="s">
        <v>50</v>
      </c>
      <c r="J31" s="5"/>
      <c r="K31" s="5"/>
      <c r="L31" s="5"/>
      <c r="M31" s="5"/>
      <c r="N31" s="5"/>
      <c r="O31" s="5"/>
      <c r="P31" s="5"/>
      <c r="Q31" s="5"/>
      <c r="R31" s="5"/>
      <c r="S31" s="5"/>
      <c r="T31" s="5"/>
      <c r="U31" s="5"/>
      <c r="V31" s="5"/>
      <c r="W31" s="5"/>
    </row>
    <row r="32" spans="1:23" ht="12.75" customHeight="1" x14ac:dyDescent="0.2">
      <c r="A32" s="321" t="s">
        <v>36</v>
      </c>
      <c r="B32" s="335" t="str">
        <f>'P-VRIO'!B5</f>
        <v>Promjene u vrijednosti i obujmu imovine (šifre 91511+91512)</v>
      </c>
      <c r="C32" s="336"/>
      <c r="D32" s="336"/>
      <c r="E32" s="336"/>
      <c r="F32" s="337"/>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22"/>
      <c r="B33" s="338" t="str">
        <f>'P-VRIO'!B22</f>
        <v>Promjene u obujmu imovine (šifre P016+P023)</v>
      </c>
      <c r="C33" s="330"/>
      <c r="D33" s="330"/>
      <c r="E33" s="330"/>
      <c r="F33" s="331"/>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22"/>
      <c r="B34" s="338" t="str">
        <f>'P-VRIO'!B38</f>
        <v>Promjene u vrijednosti i obujmu obveza (šifre 91521+91522)</v>
      </c>
      <c r="C34" s="330"/>
      <c r="D34" s="330"/>
      <c r="E34" s="330"/>
      <c r="F34" s="331"/>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23"/>
      <c r="B35" s="339" t="str">
        <f>'P-VRIO'!B44</f>
        <v>Promjene u obujmu obveza (šifre P035 do P038)</v>
      </c>
      <c r="C35" s="333"/>
      <c r="D35" s="333"/>
      <c r="E35" s="333"/>
      <c r="F35" s="334"/>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24" t="s">
        <v>42</v>
      </c>
      <c r="C36" s="325"/>
      <c r="D36" s="325"/>
      <c r="E36" s="325"/>
      <c r="F36" s="326"/>
      <c r="G36" s="194" t="s">
        <v>43</v>
      </c>
      <c r="H36" s="254" t="s">
        <v>46</v>
      </c>
      <c r="I36" s="255" t="s">
        <v>51</v>
      </c>
      <c r="J36" s="5"/>
      <c r="K36" s="5"/>
      <c r="L36" s="5"/>
      <c r="M36" s="5"/>
      <c r="N36" s="5"/>
      <c r="O36" s="5"/>
      <c r="P36" s="5"/>
      <c r="Q36" s="5"/>
      <c r="R36" s="5"/>
      <c r="S36" s="5"/>
      <c r="T36" s="5"/>
      <c r="U36" s="5"/>
      <c r="V36" s="5"/>
      <c r="W36" s="5"/>
    </row>
    <row r="37" spans="1:23" ht="12.75" customHeight="1" x14ac:dyDescent="0.2">
      <c r="A37" s="321" t="s">
        <v>37</v>
      </c>
      <c r="B37" s="340" t="str">
        <f>OBVEZE!B5</f>
        <v>Stanje obveza 1. siječnja (=stanju obveza iz Izvještaja o obvezama na 31. prosinca prethodne godine)</v>
      </c>
      <c r="C37" s="336"/>
      <c r="D37" s="336"/>
      <c r="E37" s="336"/>
      <c r="F37" s="337"/>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22"/>
      <c r="B38" s="329" t="str">
        <f>OBVEZE!B44</f>
        <v>Stanje obveza na kraju izvještajnog razdoblja (šifre V001+V002-V004) i (šifre V007+V009)</v>
      </c>
      <c r="C38" s="330"/>
      <c r="D38" s="330"/>
      <c r="E38" s="330"/>
      <c r="F38" s="331"/>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22"/>
      <c r="B39" s="329" t="str">
        <f>OBVEZE!B45</f>
        <v>Stanje dospjelih obveza na kraju izvještajnog razdoblja (šifre V008+D23+D24 + 'D dio 25,26' + D27)</v>
      </c>
      <c r="C39" s="330"/>
      <c r="D39" s="330"/>
      <c r="E39" s="330"/>
      <c r="F39" s="331"/>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23"/>
      <c r="B40" s="332" t="str">
        <f>OBVEZE!B104</f>
        <v>Stanje nedospjelih obveza na kraju izvještajnog razdoblja (šifre V010 + ND23 + ND24 + 'ND dio 25,26' + ND27)</v>
      </c>
      <c r="C40" s="333"/>
      <c r="D40" s="333"/>
      <c r="E40" s="333"/>
      <c r="F40" s="334"/>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27" t="s">
        <v>53</v>
      </c>
      <c r="F43" s="327"/>
      <c r="G43" s="5"/>
      <c r="H43" s="328" t="s">
        <v>54</v>
      </c>
      <c r="I43" s="328"/>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76" zoomScaleNormal="100" workbookViewId="0">
      <selection activeCell="E664" sqref="E664"/>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50" t="s">
        <v>58</v>
      </c>
      <c r="B2" s="351"/>
      <c r="C2" s="351"/>
      <c r="D2" s="351"/>
      <c r="E2" s="351"/>
      <c r="F2" s="351"/>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52" t="s">
        <v>62</v>
      </c>
      <c r="B5" s="353"/>
      <c r="C5" s="161"/>
      <c r="D5" s="52"/>
      <c r="E5" s="52"/>
      <c r="F5" s="44"/>
    </row>
    <row r="6" spans="1:24" ht="12.75" customHeight="1" x14ac:dyDescent="0.2">
      <c r="A6" s="63">
        <v>6</v>
      </c>
      <c r="B6" s="203" t="s">
        <v>63</v>
      </c>
      <c r="C6" s="237" t="s">
        <v>64</v>
      </c>
      <c r="D6" s="60">
        <f>D7+D43+D49+D82+D106+D125+D134+D140</f>
        <v>352038.71</v>
      </c>
      <c r="E6" s="60">
        <f>E7+E43+E49+E82+E106+E125+E134+E140</f>
        <v>424198.87</v>
      </c>
      <c r="F6" s="45">
        <f t="shared" ref="F6:F132" si="0">IF(D6&lt;&gt;0,IF(E6/D6&gt;=100,"&gt;&gt;100",E6/D6*100),"-")</f>
        <v>120.49779127982828</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c r="F9" s="45" t="str">
        <f t="shared" si="0"/>
        <v>-</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0</v>
      </c>
      <c r="E27" s="187"/>
      <c r="F27" s="45" t="str">
        <f t="shared" si="0"/>
        <v>-</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4129.45</v>
      </c>
      <c r="E49" s="60">
        <f>E50+E53+E58+E61+E64+E68+E71+E74+E77</f>
        <v>946.4</v>
      </c>
      <c r="F49" s="45">
        <f t="shared" si="0"/>
        <v>22.918306311978593</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c r="F59" s="45" t="str">
        <f t="shared" si="0"/>
        <v>-</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4129.45</v>
      </c>
      <c r="E68" s="60">
        <f t="shared" si="11"/>
        <v>946.4</v>
      </c>
      <c r="F68" s="45">
        <f t="shared" si="0"/>
        <v>22.918306311978593</v>
      </c>
    </row>
    <row r="69" spans="1:6" ht="12.75" customHeight="1" x14ac:dyDescent="0.2">
      <c r="A69" s="63" t="s">
        <v>189</v>
      </c>
      <c r="B69" s="64" t="s">
        <v>190</v>
      </c>
      <c r="C69" s="237" t="s">
        <v>189</v>
      </c>
      <c r="D69" s="187">
        <v>4129.45</v>
      </c>
      <c r="E69" s="187">
        <v>946.4</v>
      </c>
      <c r="F69" s="45">
        <f t="shared" si="0"/>
        <v>22.918306311978593</v>
      </c>
    </row>
    <row r="70" spans="1:6" ht="24" x14ac:dyDescent="0.2">
      <c r="A70" s="63" t="s">
        <v>191</v>
      </c>
      <c r="B70" s="64" t="s">
        <v>192</v>
      </c>
      <c r="C70" s="237" t="s">
        <v>191</v>
      </c>
      <c r="D70" s="187">
        <v>0</v>
      </c>
      <c r="E70" s="187"/>
      <c r="F70" s="45" t="str">
        <f t="shared" si="0"/>
        <v>-</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2.2599999999999998</v>
      </c>
      <c r="E82" s="60">
        <f t="shared" si="15"/>
        <v>62.29</v>
      </c>
      <c r="F82" s="45">
        <f t="shared" si="0"/>
        <v>2756.1946902654872</v>
      </c>
    </row>
    <row r="83" spans="1:6" ht="12.75" customHeight="1" x14ac:dyDescent="0.2">
      <c r="A83" s="63">
        <v>641</v>
      </c>
      <c r="B83" s="64" t="s">
        <v>217</v>
      </c>
      <c r="C83" s="237" t="s">
        <v>218</v>
      </c>
      <c r="D83" s="60">
        <f t="shared" ref="D83:E83" si="16">SUM(D84:D90)</f>
        <v>2.2599999999999998</v>
      </c>
      <c r="E83" s="60">
        <f t="shared" si="16"/>
        <v>62.29</v>
      </c>
      <c r="F83" s="45">
        <f t="shared" si="0"/>
        <v>2756.1946902654872</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v>
      </c>
      <c r="E85" s="187"/>
      <c r="F85" s="45" t="str">
        <f t="shared" si="0"/>
        <v>-</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2.2599999999999998</v>
      </c>
      <c r="E90" s="187">
        <v>62.29</v>
      </c>
      <c r="F90" s="45">
        <f t="shared" si="0"/>
        <v>2756.1946902654872</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0</v>
      </c>
      <c r="E93" s="187"/>
      <c r="F93" s="45" t="str">
        <f t="shared" si="0"/>
        <v>-</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81332</v>
      </c>
      <c r="E106" s="60">
        <f>E107+E112+E120+E124</f>
        <v>81015.64</v>
      </c>
      <c r="F106" s="45">
        <f t="shared" si="0"/>
        <v>99.611026410269019</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81332</v>
      </c>
      <c r="E112" s="60">
        <f t="shared" si="20"/>
        <v>81015.64</v>
      </c>
      <c r="F112" s="45">
        <f t="shared" si="0"/>
        <v>99.611026410269019</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81332</v>
      </c>
      <c r="E117" s="187">
        <v>81015.64</v>
      </c>
      <c r="F117" s="45">
        <f t="shared" si="0"/>
        <v>99.611026410269019</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c r="F121" s="45" t="str">
        <f t="shared" si="0"/>
        <v>-</v>
      </c>
    </row>
    <row r="122" spans="1:6" ht="12.75" customHeight="1" x14ac:dyDescent="0.2">
      <c r="A122" s="63">
        <v>6532</v>
      </c>
      <c r="B122" s="64" t="s">
        <v>295</v>
      </c>
      <c r="C122" s="237" t="s">
        <v>296</v>
      </c>
      <c r="D122" s="187">
        <v>0</v>
      </c>
      <c r="E122" s="187"/>
      <c r="F122" s="45" t="str">
        <f t="shared" si="0"/>
        <v>-</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10075</v>
      </c>
      <c r="E125" s="60">
        <f t="shared" si="22"/>
        <v>174.54</v>
      </c>
      <c r="F125" s="45">
        <f t="shared" si="0"/>
        <v>1.7324069478908188</v>
      </c>
    </row>
    <row r="126" spans="1:6" ht="12.75" customHeight="1" x14ac:dyDescent="0.2">
      <c r="A126" s="63">
        <v>661</v>
      </c>
      <c r="B126" s="65" t="s">
        <v>303</v>
      </c>
      <c r="C126" s="237" t="s">
        <v>304</v>
      </c>
      <c r="D126" s="60">
        <f t="shared" ref="D126:E126" si="23">SUM(D127:D128)</f>
        <v>75</v>
      </c>
      <c r="E126" s="60">
        <f t="shared" si="23"/>
        <v>174.54</v>
      </c>
      <c r="F126" s="45">
        <f t="shared" si="0"/>
        <v>232.72</v>
      </c>
    </row>
    <row r="127" spans="1:6" ht="12.75" customHeight="1" x14ac:dyDescent="0.2">
      <c r="A127" s="63">
        <v>6614</v>
      </c>
      <c r="B127" s="65" t="s">
        <v>305</v>
      </c>
      <c r="C127" s="237" t="s">
        <v>306</v>
      </c>
      <c r="D127" s="187">
        <v>0</v>
      </c>
      <c r="E127" s="187"/>
      <c r="F127" s="45" t="str">
        <f t="shared" si="0"/>
        <v>-</v>
      </c>
    </row>
    <row r="128" spans="1:6" ht="12.75" customHeight="1" x14ac:dyDescent="0.2">
      <c r="A128" s="63">
        <v>6615</v>
      </c>
      <c r="B128" s="65" t="s">
        <v>307</v>
      </c>
      <c r="C128" s="237" t="s">
        <v>308</v>
      </c>
      <c r="D128" s="187">
        <v>75</v>
      </c>
      <c r="E128" s="187">
        <v>174.54</v>
      </c>
      <c r="F128" s="45">
        <f t="shared" si="0"/>
        <v>232.72</v>
      </c>
    </row>
    <row r="129" spans="1:6" ht="36" x14ac:dyDescent="0.2">
      <c r="A129" s="63">
        <v>663</v>
      </c>
      <c r="B129" s="176" t="s">
        <v>309</v>
      </c>
      <c r="C129" s="237" t="s">
        <v>310</v>
      </c>
      <c r="D129" s="60">
        <f t="shared" ref="D129:E129" si="24">SUM(D130:D133)</f>
        <v>10000</v>
      </c>
      <c r="E129" s="60">
        <f t="shared" si="24"/>
        <v>0</v>
      </c>
      <c r="F129" s="45">
        <f t="shared" si="0"/>
        <v>0</v>
      </c>
    </row>
    <row r="130" spans="1:6" ht="12.75" customHeight="1" x14ac:dyDescent="0.2">
      <c r="A130" s="63">
        <v>6631</v>
      </c>
      <c r="B130" s="65" t="s">
        <v>311</v>
      </c>
      <c r="C130" s="237" t="s">
        <v>312</v>
      </c>
      <c r="D130" s="187">
        <v>10000</v>
      </c>
      <c r="E130" s="187"/>
      <c r="F130" s="45">
        <f t="shared" si="0"/>
        <v>0</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256500</v>
      </c>
      <c r="E134" s="60">
        <f t="shared" si="25"/>
        <v>342000</v>
      </c>
      <c r="F134" s="45">
        <f t="shared" ref="F134:F229" si="26">IF(D134&lt;&gt;0,IF(E134/D134&gt;=100,"&gt;&gt;100",E134/D134*100),"-")</f>
        <v>133.33333333333331</v>
      </c>
    </row>
    <row r="135" spans="1:6" ht="24" x14ac:dyDescent="0.2">
      <c r="A135" s="63">
        <v>671</v>
      </c>
      <c r="B135" s="176" t="s">
        <v>321</v>
      </c>
      <c r="C135" s="237" t="s">
        <v>322</v>
      </c>
      <c r="D135" s="60">
        <f t="shared" ref="D135:E135" si="27">SUM(D136:D138)</f>
        <v>256500</v>
      </c>
      <c r="E135" s="60">
        <f t="shared" si="27"/>
        <v>342000</v>
      </c>
      <c r="F135" s="45">
        <f t="shared" si="26"/>
        <v>133.33333333333331</v>
      </c>
    </row>
    <row r="136" spans="1:6" ht="12.75" customHeight="1" x14ac:dyDescent="0.2">
      <c r="A136" s="63">
        <v>6711</v>
      </c>
      <c r="B136" s="65" t="s">
        <v>323</v>
      </c>
      <c r="C136" s="237" t="s">
        <v>324</v>
      </c>
      <c r="D136" s="187">
        <v>256500</v>
      </c>
      <c r="E136" s="187">
        <v>342000</v>
      </c>
      <c r="F136" s="45">
        <f t="shared" si="26"/>
        <v>133.33333333333331</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321956.39</v>
      </c>
      <c r="E152" s="60">
        <f>E153+E164+E202+E221+E230+E262+E273</f>
        <v>410764.31999999995</v>
      </c>
      <c r="F152" s="45">
        <f t="shared" si="26"/>
        <v>127.58383829561511</v>
      </c>
    </row>
    <row r="153" spans="1:6" ht="12.75" customHeight="1" x14ac:dyDescent="0.2">
      <c r="A153" s="63">
        <v>31</v>
      </c>
      <c r="B153" s="64" t="s">
        <v>356</v>
      </c>
      <c r="C153" s="237" t="s">
        <v>357</v>
      </c>
      <c r="D153" s="60">
        <f t="shared" ref="D153:E153" si="30">D154+D159+D160</f>
        <v>257310.15</v>
      </c>
      <c r="E153" s="60">
        <f t="shared" si="30"/>
        <v>329430.27999999997</v>
      </c>
      <c r="F153" s="45">
        <f t="shared" si="26"/>
        <v>128.02848235874097</v>
      </c>
    </row>
    <row r="154" spans="1:6" ht="12.75" customHeight="1" x14ac:dyDescent="0.2">
      <c r="A154" s="63">
        <v>311</v>
      </c>
      <c r="B154" s="64" t="s">
        <v>358</v>
      </c>
      <c r="C154" s="237" t="s">
        <v>359</v>
      </c>
      <c r="D154" s="60">
        <f t="shared" ref="D154:E154" si="31">SUM(D155:D158)</f>
        <v>219737.09</v>
      </c>
      <c r="E154" s="60">
        <f t="shared" si="31"/>
        <v>269938.03999999998</v>
      </c>
      <c r="F154" s="45">
        <f t="shared" si="26"/>
        <v>122.84591554388928</v>
      </c>
    </row>
    <row r="155" spans="1:6" ht="12.75" customHeight="1" x14ac:dyDescent="0.2">
      <c r="A155" s="63">
        <v>3111</v>
      </c>
      <c r="B155" s="64" t="s">
        <v>360</v>
      </c>
      <c r="C155" s="237" t="s">
        <v>361</v>
      </c>
      <c r="D155" s="187">
        <v>219737.09</v>
      </c>
      <c r="E155" s="187">
        <v>269938.03999999998</v>
      </c>
      <c r="F155" s="45">
        <f t="shared" si="26"/>
        <v>122.84591554388928</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7815.5</v>
      </c>
      <c r="E159" s="187">
        <v>23725.45</v>
      </c>
      <c r="F159" s="45">
        <f t="shared" si="26"/>
        <v>303.56918943125839</v>
      </c>
    </row>
    <row r="160" spans="1:6" ht="12.75" customHeight="1" x14ac:dyDescent="0.2">
      <c r="A160" s="63">
        <v>313</v>
      </c>
      <c r="B160" s="65" t="s">
        <v>370</v>
      </c>
      <c r="C160" s="237" t="s">
        <v>371</v>
      </c>
      <c r="D160" s="60">
        <f t="shared" ref="D160:E160" si="32">SUM(D161:D163)</f>
        <v>29757.56</v>
      </c>
      <c r="E160" s="60">
        <f t="shared" si="32"/>
        <v>35766.79</v>
      </c>
      <c r="F160" s="45">
        <f t="shared" si="26"/>
        <v>120.19396079517273</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29757.56</v>
      </c>
      <c r="E162" s="187">
        <v>35766.79</v>
      </c>
      <c r="F162" s="45">
        <f t="shared" si="26"/>
        <v>120.19396079517273</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63666.039999999994</v>
      </c>
      <c r="E164" s="60">
        <f>E165+E170+E178+E188+E189+E194</f>
        <v>79946.219999999987</v>
      </c>
      <c r="F164" s="45">
        <f t="shared" si="26"/>
        <v>125.57121504651458</v>
      </c>
    </row>
    <row r="165" spans="1:6" ht="12.75" customHeight="1" x14ac:dyDescent="0.2">
      <c r="A165" s="63">
        <v>321</v>
      </c>
      <c r="B165" s="64" t="s">
        <v>380</v>
      </c>
      <c r="C165" s="237" t="s">
        <v>381</v>
      </c>
      <c r="D165" s="60">
        <f t="shared" ref="D165:E165" si="33">SUM(D166:D169)</f>
        <v>10622.99</v>
      </c>
      <c r="E165" s="60">
        <f t="shared" si="33"/>
        <v>17294.36</v>
      </c>
      <c r="F165" s="45">
        <f t="shared" si="26"/>
        <v>162.80124522380234</v>
      </c>
    </row>
    <row r="166" spans="1:6" ht="12.75" customHeight="1" x14ac:dyDescent="0.2">
      <c r="A166" s="63">
        <v>3211</v>
      </c>
      <c r="B166" s="64" t="s">
        <v>382</v>
      </c>
      <c r="C166" s="237" t="s">
        <v>383</v>
      </c>
      <c r="D166" s="187">
        <v>138</v>
      </c>
      <c r="E166" s="187">
        <v>45</v>
      </c>
      <c r="F166" s="45">
        <f t="shared" si="26"/>
        <v>32.608695652173914</v>
      </c>
    </row>
    <row r="167" spans="1:6" ht="12.75" customHeight="1" x14ac:dyDescent="0.2">
      <c r="A167" s="63">
        <v>3212</v>
      </c>
      <c r="B167" s="64" t="s">
        <v>384</v>
      </c>
      <c r="C167" s="237" t="s">
        <v>385</v>
      </c>
      <c r="D167" s="187">
        <v>8892.19</v>
      </c>
      <c r="E167" s="187">
        <v>15383.16</v>
      </c>
      <c r="F167" s="45">
        <f t="shared" si="26"/>
        <v>172.99630349778849</v>
      </c>
    </row>
    <row r="168" spans="1:6" ht="12.75" customHeight="1" x14ac:dyDescent="0.2">
      <c r="A168" s="63">
        <v>3213</v>
      </c>
      <c r="B168" s="64" t="s">
        <v>386</v>
      </c>
      <c r="C168" s="237" t="s">
        <v>387</v>
      </c>
      <c r="D168" s="187">
        <v>1056.3</v>
      </c>
      <c r="E168" s="187">
        <v>800</v>
      </c>
      <c r="F168" s="45">
        <f t="shared" si="26"/>
        <v>75.736059831487268</v>
      </c>
    </row>
    <row r="169" spans="1:6" ht="12.75" customHeight="1" x14ac:dyDescent="0.2">
      <c r="A169" s="63">
        <v>3214</v>
      </c>
      <c r="B169" s="64" t="s">
        <v>388</v>
      </c>
      <c r="C169" s="237" t="s">
        <v>389</v>
      </c>
      <c r="D169" s="187">
        <v>536.5</v>
      </c>
      <c r="E169" s="187">
        <v>1066.2</v>
      </c>
      <c r="F169" s="45">
        <f t="shared" si="26"/>
        <v>198.73252562907737</v>
      </c>
    </row>
    <row r="170" spans="1:6" ht="12.75" customHeight="1" x14ac:dyDescent="0.2">
      <c r="A170" s="63">
        <v>322</v>
      </c>
      <c r="B170" s="64" t="s">
        <v>390</v>
      </c>
      <c r="C170" s="237" t="s">
        <v>391</v>
      </c>
      <c r="D170" s="60">
        <f t="shared" ref="D170:E170" si="34">SUM(D171:D177)</f>
        <v>39229.75</v>
      </c>
      <c r="E170" s="60">
        <f t="shared" si="34"/>
        <v>37773.199999999997</v>
      </c>
      <c r="F170" s="45">
        <f t="shared" si="26"/>
        <v>96.287129028352197</v>
      </c>
    </row>
    <row r="171" spans="1:6" ht="12.75" customHeight="1" x14ac:dyDescent="0.2">
      <c r="A171" s="63">
        <v>3221</v>
      </c>
      <c r="B171" s="64" t="s">
        <v>392</v>
      </c>
      <c r="C171" s="237" t="s">
        <v>393</v>
      </c>
      <c r="D171" s="187">
        <v>9372.7099999999991</v>
      </c>
      <c r="E171" s="187">
        <v>8205.84</v>
      </c>
      <c r="F171" s="45">
        <f t="shared" si="26"/>
        <v>87.550345631092824</v>
      </c>
    </row>
    <row r="172" spans="1:6" ht="12.75" customHeight="1" x14ac:dyDescent="0.2">
      <c r="A172" s="63">
        <v>3222</v>
      </c>
      <c r="B172" s="64" t="s">
        <v>394</v>
      </c>
      <c r="C172" s="237" t="s">
        <v>395</v>
      </c>
      <c r="D172" s="187">
        <v>19679.099999999999</v>
      </c>
      <c r="E172" s="187">
        <v>22160.9</v>
      </c>
      <c r="F172" s="45">
        <f t="shared" si="26"/>
        <v>112.61134909624934</v>
      </c>
    </row>
    <row r="173" spans="1:6" ht="12.75" customHeight="1" x14ac:dyDescent="0.2">
      <c r="A173" s="63">
        <v>3223</v>
      </c>
      <c r="B173" s="65" t="s">
        <v>396</v>
      </c>
      <c r="C173" s="237" t="s">
        <v>397</v>
      </c>
      <c r="D173" s="187">
        <v>6046.79</v>
      </c>
      <c r="E173" s="187">
        <v>6391.6</v>
      </c>
      <c r="F173" s="45">
        <f t="shared" si="26"/>
        <v>105.70236439499305</v>
      </c>
    </row>
    <row r="174" spans="1:6" ht="12.75" customHeight="1" x14ac:dyDescent="0.2">
      <c r="A174" s="63">
        <v>3224</v>
      </c>
      <c r="B174" s="65" t="s">
        <v>398</v>
      </c>
      <c r="C174" s="237" t="s">
        <v>399</v>
      </c>
      <c r="D174" s="187">
        <v>213.97</v>
      </c>
      <c r="E174" s="187">
        <v>273.27</v>
      </c>
      <c r="F174" s="45">
        <f t="shared" si="26"/>
        <v>127.71416553722483</v>
      </c>
    </row>
    <row r="175" spans="1:6" ht="12.75" customHeight="1" x14ac:dyDescent="0.2">
      <c r="A175" s="63">
        <v>3225</v>
      </c>
      <c r="B175" s="65" t="s">
        <v>400</v>
      </c>
      <c r="C175" s="237" t="s">
        <v>401</v>
      </c>
      <c r="D175" s="187">
        <v>3770.93</v>
      </c>
      <c r="E175" s="187">
        <v>741.59</v>
      </c>
      <c r="F175" s="45">
        <f t="shared" si="26"/>
        <v>19.665970993892756</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146.25</v>
      </c>
      <c r="E177" s="187"/>
      <c r="F177" s="45">
        <f t="shared" si="26"/>
        <v>0</v>
      </c>
    </row>
    <row r="178" spans="1:6" ht="12.75" customHeight="1" x14ac:dyDescent="0.2">
      <c r="A178" s="63">
        <v>323</v>
      </c>
      <c r="B178" s="65" t="s">
        <v>406</v>
      </c>
      <c r="C178" s="237" t="s">
        <v>407</v>
      </c>
      <c r="D178" s="60">
        <f t="shared" ref="D178:E178" si="35">SUM(D179:D187)</f>
        <v>12357.130000000001</v>
      </c>
      <c r="E178" s="60">
        <f t="shared" si="35"/>
        <v>22657.87</v>
      </c>
      <c r="F178" s="45">
        <f t="shared" si="26"/>
        <v>183.35867632694644</v>
      </c>
    </row>
    <row r="179" spans="1:6" ht="12.75" customHeight="1" x14ac:dyDescent="0.2">
      <c r="A179" s="63">
        <v>3231</v>
      </c>
      <c r="B179" s="65" t="s">
        <v>408</v>
      </c>
      <c r="C179" s="237" t="s">
        <v>409</v>
      </c>
      <c r="D179" s="187">
        <v>493.46</v>
      </c>
      <c r="E179" s="187">
        <v>571.96</v>
      </c>
      <c r="F179" s="45">
        <f t="shared" si="26"/>
        <v>115.90807765573705</v>
      </c>
    </row>
    <row r="180" spans="1:6" ht="12.75" customHeight="1" x14ac:dyDescent="0.2">
      <c r="A180" s="63">
        <v>3232</v>
      </c>
      <c r="B180" s="65" t="s">
        <v>410</v>
      </c>
      <c r="C180" s="237" t="s">
        <v>411</v>
      </c>
      <c r="D180" s="187">
        <v>3999.95</v>
      </c>
      <c r="E180" s="187">
        <v>11637.48</v>
      </c>
      <c r="F180" s="45">
        <f t="shared" si="26"/>
        <v>290.94063675795951</v>
      </c>
    </row>
    <row r="181" spans="1:6" ht="12.75" customHeight="1" x14ac:dyDescent="0.2">
      <c r="A181" s="63">
        <v>3233</v>
      </c>
      <c r="B181" s="65" t="s">
        <v>412</v>
      </c>
      <c r="C181" s="237" t="s">
        <v>413</v>
      </c>
      <c r="D181" s="187">
        <v>0</v>
      </c>
      <c r="E181" s="187"/>
      <c r="F181" s="45" t="str">
        <f t="shared" si="26"/>
        <v>-</v>
      </c>
    </row>
    <row r="182" spans="1:6" ht="12.75" customHeight="1" x14ac:dyDescent="0.2">
      <c r="A182" s="63">
        <v>3234</v>
      </c>
      <c r="B182" s="65" t="s">
        <v>414</v>
      </c>
      <c r="C182" s="237" t="s">
        <v>415</v>
      </c>
      <c r="D182" s="187">
        <v>2983.5</v>
      </c>
      <c r="E182" s="187">
        <v>3368.25</v>
      </c>
      <c r="F182" s="45">
        <f t="shared" si="26"/>
        <v>112.89592760180996</v>
      </c>
    </row>
    <row r="183" spans="1:6" ht="12.75" customHeight="1" x14ac:dyDescent="0.2">
      <c r="A183" s="63">
        <v>3235</v>
      </c>
      <c r="B183" s="64" t="s">
        <v>416</v>
      </c>
      <c r="C183" s="237" t="s">
        <v>417</v>
      </c>
      <c r="D183" s="187">
        <v>0</v>
      </c>
      <c r="E183" s="187"/>
      <c r="F183" s="45" t="str">
        <f t="shared" si="26"/>
        <v>-</v>
      </c>
    </row>
    <row r="184" spans="1:6" ht="12.75" customHeight="1" x14ac:dyDescent="0.2">
      <c r="A184" s="63">
        <v>3236</v>
      </c>
      <c r="B184" s="64" t="s">
        <v>418</v>
      </c>
      <c r="C184" s="237" t="s">
        <v>419</v>
      </c>
      <c r="D184" s="187">
        <v>1002.37</v>
      </c>
      <c r="E184" s="187">
        <v>865.32</v>
      </c>
      <c r="F184" s="45">
        <f t="shared" si="26"/>
        <v>86.327404052395835</v>
      </c>
    </row>
    <row r="185" spans="1:6" ht="12.75" customHeight="1" x14ac:dyDescent="0.2">
      <c r="A185" s="63">
        <v>3237</v>
      </c>
      <c r="B185" s="64" t="s">
        <v>420</v>
      </c>
      <c r="C185" s="237" t="s">
        <v>421</v>
      </c>
      <c r="D185" s="187">
        <v>230.87</v>
      </c>
      <c r="E185" s="187">
        <v>1225.06</v>
      </c>
      <c r="F185" s="45">
        <f t="shared" si="26"/>
        <v>530.62762593667424</v>
      </c>
    </row>
    <row r="186" spans="1:6" ht="12.75" customHeight="1" x14ac:dyDescent="0.2">
      <c r="A186" s="63">
        <v>3238</v>
      </c>
      <c r="B186" s="64" t="s">
        <v>422</v>
      </c>
      <c r="C186" s="237" t="s">
        <v>423</v>
      </c>
      <c r="D186" s="187">
        <v>1462.5</v>
      </c>
      <c r="E186" s="187">
        <v>1462.5</v>
      </c>
      <c r="F186" s="45">
        <f t="shared" si="26"/>
        <v>100</v>
      </c>
    </row>
    <row r="187" spans="1:6" ht="12.75" customHeight="1" x14ac:dyDescent="0.2">
      <c r="A187" s="63">
        <v>3239</v>
      </c>
      <c r="B187" s="64" t="s">
        <v>424</v>
      </c>
      <c r="C187" s="237" t="s">
        <v>425</v>
      </c>
      <c r="D187" s="187">
        <v>2184.48</v>
      </c>
      <c r="E187" s="187">
        <v>3527.3</v>
      </c>
      <c r="F187" s="45">
        <f t="shared" si="26"/>
        <v>161.47092214165386</v>
      </c>
    </row>
    <row r="188" spans="1:6" ht="12.75" customHeight="1" x14ac:dyDescent="0.2">
      <c r="A188" s="63">
        <v>324</v>
      </c>
      <c r="B188" s="64" t="s">
        <v>426</v>
      </c>
      <c r="C188" s="237" t="s">
        <v>427</v>
      </c>
      <c r="D188" s="187">
        <v>0</v>
      </c>
      <c r="E188" s="187"/>
      <c r="F188" s="45" t="str">
        <f t="shared" si="26"/>
        <v>-</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1456.17</v>
      </c>
      <c r="E194" s="60">
        <f t="shared" si="36"/>
        <v>2220.79</v>
      </c>
      <c r="F194" s="45">
        <f t="shared" si="26"/>
        <v>152.50897903404135</v>
      </c>
    </row>
    <row r="195" spans="1:6" ht="12.75" customHeight="1" x14ac:dyDescent="0.2">
      <c r="A195" s="63">
        <v>3291</v>
      </c>
      <c r="B195" s="177" t="s">
        <v>440</v>
      </c>
      <c r="C195" s="237" t="s">
        <v>441</v>
      </c>
      <c r="D195" s="187">
        <v>0</v>
      </c>
      <c r="E195" s="187"/>
      <c r="F195" s="45" t="str">
        <f t="shared" si="26"/>
        <v>-</v>
      </c>
    </row>
    <row r="196" spans="1:6" ht="12.75" customHeight="1" x14ac:dyDescent="0.2">
      <c r="A196" s="63">
        <v>3292</v>
      </c>
      <c r="B196" s="64" t="s">
        <v>442</v>
      </c>
      <c r="C196" s="237" t="s">
        <v>443</v>
      </c>
      <c r="D196" s="187">
        <v>0</v>
      </c>
      <c r="E196" s="187"/>
      <c r="F196" s="45" t="str">
        <f t="shared" si="26"/>
        <v>-</v>
      </c>
    </row>
    <row r="197" spans="1:6" ht="12.75" customHeight="1" x14ac:dyDescent="0.2">
      <c r="A197" s="63">
        <v>3293</v>
      </c>
      <c r="B197" s="64" t="s">
        <v>444</v>
      </c>
      <c r="C197" s="237" t="s">
        <v>445</v>
      </c>
      <c r="D197" s="187">
        <v>0</v>
      </c>
      <c r="E197" s="187">
        <v>150.08000000000001</v>
      </c>
      <c r="F197" s="45" t="str">
        <f t="shared" si="26"/>
        <v>-</v>
      </c>
    </row>
    <row r="198" spans="1:6" ht="12.75" customHeight="1" x14ac:dyDescent="0.2">
      <c r="A198" s="63">
        <v>3294</v>
      </c>
      <c r="B198" s="64" t="s">
        <v>446</v>
      </c>
      <c r="C198" s="237" t="s">
        <v>447</v>
      </c>
      <c r="D198" s="187">
        <v>0</v>
      </c>
      <c r="E198" s="187"/>
      <c r="F198" s="45" t="str">
        <f t="shared" si="26"/>
        <v>-</v>
      </c>
    </row>
    <row r="199" spans="1:6" ht="12.75" customHeight="1" x14ac:dyDescent="0.2">
      <c r="A199" s="63">
        <v>3295</v>
      </c>
      <c r="B199" s="64" t="s">
        <v>448</v>
      </c>
      <c r="C199" s="237" t="s">
        <v>449</v>
      </c>
      <c r="D199" s="187">
        <v>21.25</v>
      </c>
      <c r="E199" s="187"/>
      <c r="F199" s="45">
        <f t="shared" si="26"/>
        <v>0</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1434.92</v>
      </c>
      <c r="E201" s="187">
        <v>2070.71</v>
      </c>
      <c r="F201" s="45">
        <f t="shared" si="26"/>
        <v>144.30839349928914</v>
      </c>
    </row>
    <row r="202" spans="1:6" ht="12.75" customHeight="1" x14ac:dyDescent="0.2">
      <c r="A202" s="63">
        <v>34</v>
      </c>
      <c r="B202" s="177" t="s">
        <v>454</v>
      </c>
      <c r="C202" s="237" t="s">
        <v>455</v>
      </c>
      <c r="D202" s="60">
        <f t="shared" ref="D202:E202" si="37">D203+D208+D216</f>
        <v>980.2</v>
      </c>
      <c r="E202" s="60">
        <f t="shared" si="37"/>
        <v>1387.82</v>
      </c>
      <c r="F202" s="45">
        <f t="shared" si="26"/>
        <v>141.58539073658437</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980.2</v>
      </c>
      <c r="E216" s="60">
        <f t="shared" si="40"/>
        <v>1387.82</v>
      </c>
      <c r="F216" s="45">
        <f t="shared" si="26"/>
        <v>141.58539073658437</v>
      </c>
    </row>
    <row r="217" spans="1:6" ht="12.75" customHeight="1" x14ac:dyDescent="0.2">
      <c r="A217" s="63">
        <v>3431</v>
      </c>
      <c r="B217" s="176" t="s">
        <v>484</v>
      </c>
      <c r="C217" s="237" t="s">
        <v>485</v>
      </c>
      <c r="D217" s="187">
        <v>980.2</v>
      </c>
      <c r="E217" s="187">
        <v>1387.82</v>
      </c>
      <c r="F217" s="45">
        <f t="shared" si="26"/>
        <v>141.58539073658437</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c r="F270" s="45" t="str">
        <f t="shared" si="59"/>
        <v>-</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c r="F275" s="45" t="str">
        <f t="shared" si="61"/>
        <v>-</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321956.39</v>
      </c>
      <c r="E299" s="60">
        <f>E152-E297+E298</f>
        <v>410764.31999999995</v>
      </c>
      <c r="F299" s="45">
        <f t="shared" si="68"/>
        <v>127.58383829561511</v>
      </c>
    </row>
    <row r="300" spans="1:6" ht="12.75" customHeight="1" x14ac:dyDescent="0.2">
      <c r="A300" s="63" t="s">
        <v>630</v>
      </c>
      <c r="B300" s="64" t="s">
        <v>641</v>
      </c>
      <c r="C300" s="237" t="s">
        <v>642</v>
      </c>
      <c r="D300" s="60">
        <f>IF(D6&gt;=D299,D6-D299,0)</f>
        <v>30082.320000000007</v>
      </c>
      <c r="E300" s="60">
        <f>IF(E6&gt;=E299,E6-E299,0)</f>
        <v>13434.550000000047</v>
      </c>
      <c r="F300" s="45">
        <f t="shared" si="68"/>
        <v>44.659288246385401</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2476.38</v>
      </c>
      <c r="E302" s="187">
        <v>7318.26</v>
      </c>
      <c r="F302" s="45">
        <f t="shared" si="68"/>
        <v>295.52249654737966</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c r="F304" s="45" t="str">
        <f t="shared" si="68"/>
        <v>-</v>
      </c>
    </row>
    <row r="305" spans="1:6" ht="12" x14ac:dyDescent="0.2">
      <c r="A305" s="63">
        <v>9661</v>
      </c>
      <c r="B305" s="203" t="s">
        <v>651</v>
      </c>
      <c r="C305" s="237" t="s">
        <v>652</v>
      </c>
      <c r="D305" s="187">
        <v>0</v>
      </c>
      <c r="E305" s="187"/>
      <c r="F305" s="45" t="str">
        <f t="shared" si="68"/>
        <v>-</v>
      </c>
    </row>
    <row r="306" spans="1:6" ht="12.75" customHeight="1" x14ac:dyDescent="0.2">
      <c r="A306" s="239" t="s">
        <v>653</v>
      </c>
      <c r="B306" s="178" t="s">
        <v>654</v>
      </c>
      <c r="C306" s="240" t="s">
        <v>653</v>
      </c>
      <c r="D306" s="189">
        <v>0</v>
      </c>
      <c r="E306" s="189"/>
      <c r="F306" s="61" t="str">
        <f t="shared" si="68"/>
        <v>-</v>
      </c>
    </row>
    <row r="307" spans="1:6" s="55" customFormat="1" ht="20.100000000000001" customHeight="1" x14ac:dyDescent="0.2">
      <c r="A307" s="352" t="s">
        <v>655</v>
      </c>
      <c r="B307" s="353"/>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2034.21</v>
      </c>
      <c r="E360" s="60">
        <f t="shared" si="86"/>
        <v>639</v>
      </c>
      <c r="F360" s="45">
        <f t="shared" si="72"/>
        <v>31.412686005869599</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2034.21</v>
      </c>
      <c r="E373" s="60">
        <f t="shared" si="90"/>
        <v>639</v>
      </c>
      <c r="F373" s="45">
        <f t="shared" si="72"/>
        <v>31.412686005869599</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0</v>
      </c>
      <c r="E376" s="187"/>
      <c r="F376" s="45" t="str">
        <f t="shared" si="72"/>
        <v>-</v>
      </c>
    </row>
    <row r="377" spans="1:6" ht="12.75" customHeight="1" x14ac:dyDescent="0.2">
      <c r="A377" s="63">
        <v>4213</v>
      </c>
      <c r="B377" s="64" t="s">
        <v>690</v>
      </c>
      <c r="C377" s="237" t="s">
        <v>784</v>
      </c>
      <c r="D377" s="187">
        <v>0</v>
      </c>
      <c r="E377" s="187"/>
      <c r="F377" s="45" t="str">
        <f t="shared" si="72"/>
        <v>-</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2034.21</v>
      </c>
      <c r="E379" s="60">
        <f t="shared" si="92"/>
        <v>639</v>
      </c>
      <c r="F379" s="45">
        <f t="shared" si="72"/>
        <v>31.412686005869599</v>
      </c>
    </row>
    <row r="380" spans="1:6" ht="12.75" customHeight="1" x14ac:dyDescent="0.2">
      <c r="A380" s="63">
        <v>4221</v>
      </c>
      <c r="B380" s="64" t="s">
        <v>696</v>
      </c>
      <c r="C380" s="237" t="s">
        <v>788</v>
      </c>
      <c r="D380" s="187">
        <v>0</v>
      </c>
      <c r="E380" s="187"/>
      <c r="F380" s="45" t="str">
        <f t="shared" si="72"/>
        <v>-</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2034.21</v>
      </c>
      <c r="E386" s="187">
        <v>639</v>
      </c>
      <c r="F386" s="45">
        <f t="shared" si="72"/>
        <v>31.412686005869599</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0</v>
      </c>
      <c r="E393" s="60">
        <f t="shared" si="94"/>
        <v>0</v>
      </c>
      <c r="F393" s="45" t="str">
        <f t="shared" si="72"/>
        <v>-</v>
      </c>
    </row>
    <row r="394" spans="1:6" ht="12.75" customHeight="1" x14ac:dyDescent="0.2">
      <c r="A394" s="63">
        <v>4241</v>
      </c>
      <c r="B394" s="64" t="s">
        <v>805</v>
      </c>
      <c r="C394" s="237" t="s">
        <v>806</v>
      </c>
      <c r="D394" s="187">
        <v>0</v>
      </c>
      <c r="E394" s="187"/>
      <c r="F394" s="45" t="str">
        <f t="shared" si="72"/>
        <v>-</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2034.21</v>
      </c>
      <c r="E418" s="60">
        <f t="shared" si="102"/>
        <v>639</v>
      </c>
      <c r="F418" s="45">
        <f t="shared" si="72"/>
        <v>31.412686005869599</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c r="F421" s="45" t="str">
        <f t="shared" si="72"/>
        <v>-</v>
      </c>
    </row>
    <row r="422" spans="1:6" ht="12.75" customHeight="1" x14ac:dyDescent="0.2">
      <c r="A422" s="63" t="s">
        <v>630</v>
      </c>
      <c r="B422" s="64" t="s">
        <v>851</v>
      </c>
      <c r="C422" s="237" t="s">
        <v>852</v>
      </c>
      <c r="D422" s="60">
        <f>D6+D308</f>
        <v>352038.71</v>
      </c>
      <c r="E422" s="60">
        <f>E6+E308</f>
        <v>424198.87</v>
      </c>
      <c r="F422" s="45">
        <f t="shared" si="72"/>
        <v>120.49779127982828</v>
      </c>
    </row>
    <row r="423" spans="1:6" ht="12.75" customHeight="1" x14ac:dyDescent="0.2">
      <c r="A423" s="63" t="s">
        <v>630</v>
      </c>
      <c r="B423" s="64" t="s">
        <v>853</v>
      </c>
      <c r="C423" s="237" t="s">
        <v>854</v>
      </c>
      <c r="D423" s="60">
        <f t="shared" ref="D423:E423" si="103">D299+D360</f>
        <v>323990.60000000003</v>
      </c>
      <c r="E423" s="60">
        <f t="shared" si="103"/>
        <v>411403.31999999995</v>
      </c>
      <c r="F423" s="45">
        <f t="shared" si="72"/>
        <v>126.98001732149015</v>
      </c>
    </row>
    <row r="424" spans="1:6" ht="12.75" customHeight="1" x14ac:dyDescent="0.2">
      <c r="A424" s="63" t="s">
        <v>630</v>
      </c>
      <c r="B424" s="64" t="s">
        <v>855</v>
      </c>
      <c r="C424" s="237" t="s">
        <v>856</v>
      </c>
      <c r="D424" s="60">
        <f t="shared" ref="D424:E424" si="104">IF(D422&gt;=D423,D422-D423,0)</f>
        <v>28048.109999999986</v>
      </c>
      <c r="E424" s="60">
        <f t="shared" si="104"/>
        <v>12795.550000000047</v>
      </c>
      <c r="F424" s="45">
        <f t="shared" si="72"/>
        <v>45.620007907841391</v>
      </c>
    </row>
    <row r="425" spans="1:6" ht="12.75" customHeight="1" x14ac:dyDescent="0.2">
      <c r="A425" s="63" t="s">
        <v>630</v>
      </c>
      <c r="B425" s="64" t="s">
        <v>857</v>
      </c>
      <c r="C425" s="237" t="s">
        <v>858</v>
      </c>
      <c r="D425" s="60">
        <f t="shared" ref="D425:E425" si="105">IF(D423&gt;=D422,D423-D422,0)</f>
        <v>0</v>
      </c>
      <c r="E425" s="60">
        <f t="shared" si="105"/>
        <v>0</v>
      </c>
      <c r="F425" s="45" t="str">
        <f t="shared" si="72"/>
        <v>-</v>
      </c>
    </row>
    <row r="426" spans="1:6" ht="12.75" customHeight="1" x14ac:dyDescent="0.2">
      <c r="A426" s="241" t="s">
        <v>859</v>
      </c>
      <c r="B426" s="177" t="s">
        <v>860</v>
      </c>
      <c r="C426" s="242" t="s">
        <v>861</v>
      </c>
      <c r="D426" s="60">
        <f t="shared" ref="D426:E426" si="106">IF(D302-D303+D419-D420&gt;=0,D302-D303+D419-D420,0)</f>
        <v>2476.38</v>
      </c>
      <c r="E426" s="60">
        <f t="shared" si="106"/>
        <v>7318.26</v>
      </c>
      <c r="F426" s="45">
        <f t="shared" si="72"/>
        <v>295.52249654737966</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52" t="s">
        <v>867</v>
      </c>
      <c r="B429" s="353"/>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352038.71</v>
      </c>
      <c r="E643" s="60">
        <f>E422+E430</f>
        <v>424198.87</v>
      </c>
      <c r="F643" s="45">
        <f t="shared" si="109"/>
        <v>120.49779127982828</v>
      </c>
    </row>
    <row r="644" spans="1:6" ht="12.75" customHeight="1" x14ac:dyDescent="0.2">
      <c r="A644" s="63" t="s">
        <v>630</v>
      </c>
      <c r="B644" s="64" t="s">
        <v>1286</v>
      </c>
      <c r="C644" s="237" t="s">
        <v>1287</v>
      </c>
      <c r="D644" s="60">
        <f>D423+D535</f>
        <v>323990.60000000003</v>
      </c>
      <c r="E644" s="60">
        <f>E423+E535</f>
        <v>411403.31999999995</v>
      </c>
      <c r="F644" s="45">
        <f t="shared" si="109"/>
        <v>126.98001732149015</v>
      </c>
    </row>
    <row r="645" spans="1:6" ht="12.75" customHeight="1" x14ac:dyDescent="0.2">
      <c r="A645" s="63" t="s">
        <v>630</v>
      </c>
      <c r="B645" s="64" t="s">
        <v>1288</v>
      </c>
      <c r="C645" s="237" t="s">
        <v>1289</v>
      </c>
      <c r="D645" s="60">
        <f t="shared" ref="D645:E645" si="163">IF(D643&gt;=D644,D643-D644,0)</f>
        <v>28048.109999999986</v>
      </c>
      <c r="E645" s="60">
        <f t="shared" si="163"/>
        <v>12795.550000000047</v>
      </c>
      <c r="F645" s="45">
        <f t="shared" si="109"/>
        <v>45.620007907841391</v>
      </c>
    </row>
    <row r="646" spans="1:6" ht="12.75" customHeight="1" x14ac:dyDescent="0.2">
      <c r="A646" s="63" t="s">
        <v>630</v>
      </c>
      <c r="B646" s="64" t="s">
        <v>1290</v>
      </c>
      <c r="C646" s="237" t="s">
        <v>1291</v>
      </c>
      <c r="D646" s="60">
        <f t="shared" ref="D646:E646" si="164">IF(D644&gt;=D643,D644-D643,0)</f>
        <v>0</v>
      </c>
      <c r="E646" s="60">
        <f t="shared" si="164"/>
        <v>0</v>
      </c>
      <c r="F646" s="45" t="str">
        <f t="shared" si="109"/>
        <v>-</v>
      </c>
    </row>
    <row r="647" spans="1:6" ht="24" x14ac:dyDescent="0.2">
      <c r="A647" s="241" t="s">
        <v>1292</v>
      </c>
      <c r="B647" s="64" t="s">
        <v>1293</v>
      </c>
      <c r="C647" s="242" t="s">
        <v>1292</v>
      </c>
      <c r="D647" s="60">
        <f>IF(D426-D427+D641-D642&gt;=0,D426-D427+D641-D642,0)</f>
        <v>2476.38</v>
      </c>
      <c r="E647" s="60">
        <f>IF(E426-E427+E641-E642&gt;=0,E426-E427+E641-E642,0)</f>
        <v>7318.26</v>
      </c>
      <c r="F647" s="45">
        <f t="shared" si="109"/>
        <v>295.52249654737966</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30524.489999999987</v>
      </c>
      <c r="E649" s="60">
        <f t="shared" si="165"/>
        <v>20113.810000000049</v>
      </c>
      <c r="F649" s="45">
        <f t="shared" si="109"/>
        <v>65.89400838474306</v>
      </c>
    </row>
    <row r="650" spans="1:6" ht="24" x14ac:dyDescent="0.2">
      <c r="A650" s="63" t="s">
        <v>630</v>
      </c>
      <c r="B650" s="64" t="s">
        <v>1298</v>
      </c>
      <c r="C650" s="237" t="s">
        <v>1299</v>
      </c>
      <c r="D650" s="60">
        <f t="shared" ref="D650:E650" si="166">IF(D646+D648-D645-D647&gt;=0,D646+D648-D645-D647,0)</f>
        <v>0</v>
      </c>
      <c r="E650" s="60">
        <f t="shared" si="166"/>
        <v>0</v>
      </c>
      <c r="F650" s="45" t="str">
        <f t="shared" si="109"/>
        <v>-</v>
      </c>
    </row>
    <row r="651" spans="1:6" ht="24" x14ac:dyDescent="0.2">
      <c r="A651" s="239" t="s">
        <v>1300</v>
      </c>
      <c r="B651" s="178" t="s">
        <v>1301</v>
      </c>
      <c r="C651" s="240" t="s">
        <v>1300</v>
      </c>
      <c r="D651" s="189">
        <v>0</v>
      </c>
      <c r="E651" s="189"/>
      <c r="F651" s="61" t="str">
        <f t="shared" si="109"/>
        <v>-</v>
      </c>
    </row>
    <row r="652" spans="1:6" s="55" customFormat="1" ht="20.100000000000001" customHeight="1" x14ac:dyDescent="0.2">
      <c r="A652" s="352" t="s">
        <v>1302</v>
      </c>
      <c r="B652" s="353"/>
      <c r="C652" s="166"/>
      <c r="D652" s="43"/>
      <c r="E652" s="43"/>
      <c r="F652" s="44"/>
    </row>
    <row r="653" spans="1:6" ht="12.75" customHeight="1" x14ac:dyDescent="0.2">
      <c r="A653" s="63">
        <v>11</v>
      </c>
      <c r="B653" s="64" t="s">
        <v>1303</v>
      </c>
      <c r="C653" s="237" t="s">
        <v>1304</v>
      </c>
      <c r="D653" s="187">
        <v>32668.53</v>
      </c>
      <c r="E653" s="187">
        <v>38542.050000000003</v>
      </c>
      <c r="F653" s="45">
        <f t="shared" ref="F653:F740" si="167">IF(D653&lt;&gt;0,IF(E653/D653&gt;=100,"&gt;&gt;100",E653/D653*100),"-")</f>
        <v>117.97913772061371</v>
      </c>
    </row>
    <row r="654" spans="1:6" ht="12.75" customHeight="1" x14ac:dyDescent="0.2">
      <c r="A654" s="63" t="s">
        <v>1305</v>
      </c>
      <c r="B654" s="64" t="s">
        <v>1306</v>
      </c>
      <c r="C654" s="237" t="s">
        <v>1305</v>
      </c>
      <c r="D654" s="187">
        <v>352846.44</v>
      </c>
      <c r="E654" s="187">
        <v>426535.58</v>
      </c>
      <c r="F654" s="45">
        <f t="shared" si="167"/>
        <v>120.88419540239659</v>
      </c>
    </row>
    <row r="655" spans="1:6" ht="12.75" customHeight="1" x14ac:dyDescent="0.2">
      <c r="A655" s="63" t="s">
        <v>1307</v>
      </c>
      <c r="B655" s="64" t="s">
        <v>1308</v>
      </c>
      <c r="C655" s="237" t="s">
        <v>1307</v>
      </c>
      <c r="D655" s="187">
        <v>324497.49</v>
      </c>
      <c r="E655" s="187">
        <v>408802.68</v>
      </c>
      <c r="F655" s="45">
        <f t="shared" si="167"/>
        <v>125.98022869144533</v>
      </c>
    </row>
    <row r="656" spans="1:6" ht="24" x14ac:dyDescent="0.2">
      <c r="A656" s="63">
        <v>11</v>
      </c>
      <c r="B656" s="64" t="s">
        <v>1309</v>
      </c>
      <c r="C656" s="237" t="s">
        <v>1310</v>
      </c>
      <c r="D656" s="60">
        <f t="shared" ref="D656:E656" si="168">+D653+D654-D655</f>
        <v>61017.479999999981</v>
      </c>
      <c r="E656" s="60">
        <f t="shared" si="168"/>
        <v>56274.950000000012</v>
      </c>
      <c r="F656" s="45">
        <f t="shared" si="167"/>
        <v>92.227587897763115</v>
      </c>
    </row>
    <row r="657" spans="1:6" ht="24" x14ac:dyDescent="0.2">
      <c r="A657" s="63" t="s">
        <v>630</v>
      </c>
      <c r="B657" s="64" t="s">
        <v>1311</v>
      </c>
      <c r="C657" s="237" t="s">
        <v>1312</v>
      </c>
      <c r="D657" s="243">
        <v>0</v>
      </c>
      <c r="E657" s="243"/>
      <c r="F657" s="45" t="str">
        <f t="shared" si="167"/>
        <v>-</v>
      </c>
    </row>
    <row r="658" spans="1:6" ht="24" x14ac:dyDescent="0.2">
      <c r="A658" s="63" t="s">
        <v>630</v>
      </c>
      <c r="B658" s="64" t="s">
        <v>1313</v>
      </c>
      <c r="C658" s="237" t="s">
        <v>1314</v>
      </c>
      <c r="D658" s="243">
        <v>20</v>
      </c>
      <c r="E658" s="243">
        <v>22</v>
      </c>
      <c r="F658" s="45">
        <f t="shared" si="167"/>
        <v>110.00000000000001</v>
      </c>
    </row>
    <row r="659" spans="1:6" ht="12.75" customHeight="1" x14ac:dyDescent="0.2">
      <c r="A659" s="63" t="s">
        <v>630</v>
      </c>
      <c r="B659" s="64" t="s">
        <v>1315</v>
      </c>
      <c r="C659" s="237" t="s">
        <v>1316</v>
      </c>
      <c r="D659" s="243">
        <v>0</v>
      </c>
      <c r="E659" s="243"/>
      <c r="F659" s="45" t="str">
        <f t="shared" si="167"/>
        <v>-</v>
      </c>
    </row>
    <row r="660" spans="1:6" ht="12.75" customHeight="1" x14ac:dyDescent="0.2">
      <c r="A660" s="63" t="s">
        <v>630</v>
      </c>
      <c r="B660" s="64" t="s">
        <v>1317</v>
      </c>
      <c r="C660" s="237" t="s">
        <v>1318</v>
      </c>
      <c r="D660" s="243">
        <v>20</v>
      </c>
      <c r="E660" s="243">
        <v>19</v>
      </c>
      <c r="F660" s="45">
        <f t="shared" si="167"/>
        <v>95</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0</v>
      </c>
      <c r="E669" s="187"/>
      <c r="F669" s="45" t="str">
        <f t="shared" si="167"/>
        <v>-</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486</v>
      </c>
      <c r="E683" s="185">
        <v>946.4</v>
      </c>
      <c r="F683" s="71">
        <f t="shared" si="167"/>
        <v>194.73251028806584</v>
      </c>
    </row>
    <row r="684" spans="1:6" ht="24" x14ac:dyDescent="0.2">
      <c r="A684" s="70">
        <v>63613</v>
      </c>
      <c r="B684" s="176" t="s">
        <v>1366</v>
      </c>
      <c r="C684" s="268" t="s">
        <v>1367</v>
      </c>
      <c r="D684" s="185">
        <v>3643.45</v>
      </c>
      <c r="E684" s="185"/>
      <c r="F684" s="71">
        <f t="shared" si="167"/>
        <v>0</v>
      </c>
    </row>
    <row r="685" spans="1:6" ht="24" x14ac:dyDescent="0.2">
      <c r="A685" s="63">
        <v>63622</v>
      </c>
      <c r="B685" s="234" t="s">
        <v>1368</v>
      </c>
      <c r="C685" s="237" t="s">
        <v>1369</v>
      </c>
      <c r="D685" s="187">
        <v>0</v>
      </c>
      <c r="E685" s="187"/>
      <c r="F685" s="45" t="str">
        <f t="shared" si="167"/>
        <v>-</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81332</v>
      </c>
      <c r="E724" s="185">
        <v>81015.64</v>
      </c>
      <c r="F724" s="71">
        <f t="shared" si="167"/>
        <v>99.611026410269019</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8892.19</v>
      </c>
      <c r="E734" s="185">
        <v>15383.16</v>
      </c>
      <c r="F734" s="71">
        <f t="shared" si="167"/>
        <v>172.99630349778849</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v>253.82</v>
      </c>
      <c r="F738" s="45" t="str">
        <f t="shared" si="167"/>
        <v>-</v>
      </c>
    </row>
    <row r="739" spans="1:6" ht="12.75" customHeight="1" x14ac:dyDescent="0.2">
      <c r="A739" s="70" t="s">
        <v>1456</v>
      </c>
      <c r="B739" s="65" t="s">
        <v>1457</v>
      </c>
      <c r="C739" s="268" t="s">
        <v>1456</v>
      </c>
      <c r="D739" s="185">
        <v>0</v>
      </c>
      <c r="E739" s="185">
        <v>260.19</v>
      </c>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0</v>
      </c>
      <c r="E848" s="187"/>
      <c r="F848" s="45" t="str">
        <f t="shared" si="169"/>
        <v>-</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48" t="s">
        <v>1996</v>
      </c>
      <c r="B1010" s="349"/>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46"/>
      <c r="E1021" s="347"/>
      <c r="F1021" s="51"/>
    </row>
    <row r="1022" spans="1:6" ht="15" customHeight="1" x14ac:dyDescent="0.2">
      <c r="A1022" s="135"/>
      <c r="B1022" s="158"/>
      <c r="C1022" s="168"/>
      <c r="D1022" s="346"/>
      <c r="E1022" s="347"/>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54" t="s">
        <v>32</v>
      </c>
      <c r="B2" s="355"/>
      <c r="C2" s="355"/>
      <c r="D2" s="355"/>
      <c r="E2" s="355"/>
      <c r="F2" s="355"/>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52" t="s">
        <v>2017</v>
      </c>
      <c r="B5" s="353"/>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52" t="s">
        <v>2318</v>
      </c>
      <c r="B175" s="353"/>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56" t="s">
        <v>1302</v>
      </c>
      <c r="B299" s="353"/>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57" t="s">
        <v>2719</v>
      </c>
      <c r="B2" s="358"/>
      <c r="C2" s="358"/>
      <c r="D2" s="358"/>
      <c r="E2" s="358"/>
      <c r="F2" s="358"/>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59"/>
      <c r="E143" s="36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13" t="s">
        <v>2971</v>
      </c>
      <c r="B2" s="361"/>
      <c r="C2" s="361"/>
      <c r="D2" s="361"/>
      <c r="E2" s="361"/>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62"/>
      <c r="E51" s="361"/>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63" t="s">
        <v>3041</v>
      </c>
      <c r="B2" s="361"/>
      <c r="C2" s="361"/>
      <c r="D2" s="361"/>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0"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63" t="s">
        <v>3041</v>
      </c>
      <c r="B1" s="361"/>
      <c r="C1" s="361"/>
      <c r="D1" s="361"/>
      <c r="E1" s="51" t="s">
        <v>3188</v>
      </c>
      <c r="F1" s="51"/>
      <c r="G1" s="51"/>
      <c r="H1" s="51"/>
      <c r="I1" s="51"/>
      <c r="J1" s="51"/>
      <c r="K1" s="51"/>
      <c r="L1" s="51"/>
      <c r="M1" s="51"/>
      <c r="N1" s="51"/>
      <c r="O1" s="51"/>
      <c r="P1" s="51"/>
    </row>
    <row r="2" spans="1:17" ht="37.5" customHeight="1" x14ac:dyDescent="0.2">
      <c r="A2" s="363" t="s">
        <v>3189</v>
      </c>
      <c r="B2" s="361"/>
      <c r="C2" s="361"/>
      <c r="D2" s="361"/>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6</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51425</v>
      </c>
      <c r="P3" s="51"/>
    </row>
    <row r="4" spans="1:17" ht="19.5" customHeight="1" x14ac:dyDescent="0.2">
      <c r="A4" s="367" t="s">
        <v>3201</v>
      </c>
      <c r="B4" s="368"/>
      <c r="C4" s="369"/>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70" t="s">
        <v>3214</v>
      </c>
      <c r="B14" s="365"/>
      <c r="C14" s="366"/>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64" t="s">
        <v>3223</v>
      </c>
      <c r="B23" s="365"/>
      <c r="C23" s="366"/>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3431</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3438</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3443</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64" t="s">
        <v>32</v>
      </c>
      <c r="B298" s="365"/>
      <c r="C298" s="366"/>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64" t="s">
        <v>37</v>
      </c>
      <c r="B341" s="365"/>
      <c r="C341" s="366"/>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64" t="s">
        <v>36</v>
      </c>
      <c r="B344" s="365"/>
      <c r="C344" s="366"/>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64" t="s">
        <v>3541</v>
      </c>
      <c r="B346" s="365"/>
      <c r="C346" s="366"/>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Pepelko</cp:lastModifiedBy>
  <cp:lastPrinted>2025-10-09T08:33:24Z</cp:lastPrinted>
  <dcterms:created xsi:type="dcterms:W3CDTF">2022-04-01T05:14:30Z</dcterms:created>
  <dcterms:modified xsi:type="dcterms:W3CDTF">2025-10-09T08:33:27Z</dcterms:modified>
</cp:coreProperties>
</file>